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tabRatio="668" firstSheet="1" activeTab="3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0">'Income Statement'!$A$1:$L$66</definedName>
  </definedNames>
  <calcPr fullCalcOnLoad="1"/>
</workbook>
</file>

<file path=xl/sharedStrings.xml><?xml version="1.0" encoding="utf-8"?>
<sst xmlns="http://schemas.openxmlformats.org/spreadsheetml/2006/main" count="159" uniqueCount="121">
  <si>
    <t>Revenue</t>
  </si>
  <si>
    <t>Other operating income</t>
  </si>
  <si>
    <t>Finance costs</t>
  </si>
  <si>
    <t>Profit before tax</t>
  </si>
  <si>
    <t>Current Assets</t>
  </si>
  <si>
    <t>Cash and bank balances</t>
  </si>
  <si>
    <t>Current Liabilities</t>
  </si>
  <si>
    <t>Share</t>
  </si>
  <si>
    <t>Capital</t>
  </si>
  <si>
    <t>Premium</t>
  </si>
  <si>
    <t xml:space="preserve">CONDENSED CONSOLIDATED STATEMENT OF CHANGES IN EQUITY FOR </t>
  </si>
  <si>
    <t>Adjustments for:</t>
  </si>
  <si>
    <t>Depreciation of property, plant and equipment</t>
  </si>
  <si>
    <t>Interest income</t>
  </si>
  <si>
    <t>Operating profit before working capital changes</t>
  </si>
  <si>
    <t>Income tax paid</t>
  </si>
  <si>
    <t>Interest received</t>
  </si>
  <si>
    <t>Interest paid</t>
  </si>
  <si>
    <t>CASH AND CASH EQUIVALENTS</t>
  </si>
  <si>
    <t>(The figures have not been audited)</t>
  </si>
  <si>
    <t>CONDENSED CONSOLIDATED CASH FLOW STATEMENT FOR THE</t>
  </si>
  <si>
    <t>MELATI EHSAN HOLDINGS BERHAD (673293-X)</t>
  </si>
  <si>
    <t>Cumulative Quarter</t>
  </si>
  <si>
    <t>RM</t>
  </si>
  <si>
    <t>Goodwill on consolidation</t>
  </si>
  <si>
    <t>Trade receivables</t>
  </si>
  <si>
    <t>Trade payables</t>
  </si>
  <si>
    <t>Individual Quarter</t>
  </si>
  <si>
    <t>Earnings per share (sen)</t>
  </si>
  <si>
    <t>(Increase)/Decrease in:</t>
  </si>
  <si>
    <t>Amount due from contract customers</t>
  </si>
  <si>
    <t>Increase/(Decrease) in:</t>
  </si>
  <si>
    <t>Amount due to contract customers</t>
  </si>
  <si>
    <t>Other payables and accrued expenses</t>
  </si>
  <si>
    <t>Repayment of hire-purchase payable</t>
  </si>
  <si>
    <t>The Condensed Consolidated Income Statement should be read in conjunction with the accompanying explanatory notes attached to the interim financial statements.</t>
  </si>
  <si>
    <t>Administrative expenses</t>
  </si>
  <si>
    <t>Tax liabilities</t>
  </si>
  <si>
    <t>Deferred tax liabilities</t>
  </si>
  <si>
    <t>ASSETS</t>
  </si>
  <si>
    <t>The Condensed Consolidated Balance Sheet should be read in conjunction with the accompanying explanatory notes attached to the interim financial statements.</t>
  </si>
  <si>
    <t>The Condensed Consolidated Statement Of Changes In Equity should be read in conjunction with the accompanying explanatory notes attached to the interim financial statements.</t>
  </si>
  <si>
    <t>The Condensed Consolidated Cash Flow Statement should be read in conjunction with the accompanying explanatory notes attached to the interim financial statements.</t>
  </si>
  <si>
    <t>Gross profit</t>
  </si>
  <si>
    <t>Corresponding</t>
  </si>
  <si>
    <t>Current Year</t>
  </si>
  <si>
    <t>Quarter</t>
  </si>
  <si>
    <t>Preceding Year</t>
  </si>
  <si>
    <t>Net assets per share (RM)</t>
  </si>
  <si>
    <t>As At</t>
  </si>
  <si>
    <t xml:space="preserve"> - Basic</t>
  </si>
  <si>
    <t xml:space="preserve"> - Diluted</t>
  </si>
  <si>
    <t>Reserves</t>
  </si>
  <si>
    <t>Reverse</t>
  </si>
  <si>
    <t>Acquisition</t>
  </si>
  <si>
    <t>Short term borrowings</t>
  </si>
  <si>
    <t>Long term borrowing</t>
  </si>
  <si>
    <t>Purchase of property, plant and equipment</t>
  </si>
  <si>
    <t>Bank balance under joint account</t>
  </si>
  <si>
    <t>Cost of sales</t>
  </si>
  <si>
    <t>Property, plant &amp; equipment</t>
  </si>
  <si>
    <t>Income tax expense</t>
  </si>
  <si>
    <t>CASH FLOWS FROM FINANCING ACTIVITIES</t>
  </si>
  <si>
    <t>Net cash from financing activities</t>
  </si>
  <si>
    <t>Net profit for the year</t>
  </si>
  <si>
    <t>To-Date</t>
  </si>
  <si>
    <t>Note</t>
  </si>
  <si>
    <t>Long term trade receivables</t>
  </si>
  <si>
    <t>Investment income from short-term deposits</t>
  </si>
  <si>
    <t>Non-Current Assets</t>
  </si>
  <si>
    <t>Other receivables and prepaid expenses</t>
  </si>
  <si>
    <t>EQUITY AND LIABILITIES</t>
  </si>
  <si>
    <t>Capital and Reserves</t>
  </si>
  <si>
    <t>Issued capital</t>
  </si>
  <si>
    <t>Total Equity</t>
  </si>
  <si>
    <t>Other payables, accrued expenses and provisions</t>
  </si>
  <si>
    <t>TOTAL ASSETS</t>
  </si>
  <si>
    <t>Non-Current Liabilities</t>
  </si>
  <si>
    <t>Total Liabilities</t>
  </si>
  <si>
    <t>TOTAL EQUITY AND LIABILITIES</t>
  </si>
  <si>
    <t>Balance as at September 1, 2006</t>
  </si>
  <si>
    <t>Acquisition of subsidiaries</t>
  </si>
  <si>
    <t>Arising from reverse acquisition</t>
  </si>
  <si>
    <t>Public issue of shares</t>
  </si>
  <si>
    <t>Share issues expenses</t>
  </si>
  <si>
    <t>Balance as at August 31, 2007</t>
  </si>
  <si>
    <t>Balance as at September 1, 2007</t>
  </si>
  <si>
    <t>Issued</t>
  </si>
  <si>
    <t>Retained</t>
  </si>
  <si>
    <t>earnings</t>
  </si>
  <si>
    <t>Total/Net</t>
  </si>
  <si>
    <t>Distributable</t>
  </si>
  <si>
    <t>Reserve</t>
  </si>
  <si>
    <t>Non-distributable Reserve</t>
  </si>
  <si>
    <t>Net profit for the period</t>
  </si>
  <si>
    <t>Profit for the period attributable to</t>
  </si>
  <si>
    <t>equity holders of the Company</t>
  </si>
  <si>
    <t>Period Ended</t>
  </si>
  <si>
    <t>Period To-Date</t>
  </si>
  <si>
    <t>Fixed deposit pledged</t>
  </si>
  <si>
    <t>Amount deposit into sinking fund trust account</t>
  </si>
  <si>
    <t>Proceed from long-term loan</t>
  </si>
  <si>
    <t xml:space="preserve">Current Period </t>
  </si>
  <si>
    <t>Realisation of negative goodwill</t>
  </si>
  <si>
    <t>Balance as at February 29, 2008</t>
  </si>
  <si>
    <t>SECOND QUARTER ENDED FEBRUARY 29, 2008</t>
  </si>
  <si>
    <t>THE SECOND QUARTER ENDED FEBRUARY 29, 2008</t>
  </si>
  <si>
    <t>CONDENSED CONSOLIDATED INCOME STATEMENT FOR THE SECOND QUARTER ENDED FEBRUARY 29, 2008</t>
  </si>
  <si>
    <t>Land held for property development</t>
  </si>
  <si>
    <t>A13</t>
  </si>
  <si>
    <t>29/02/2008</t>
  </si>
  <si>
    <t>NET INCREASE IN CASH AND CASH EQUIVALENTS</t>
  </si>
  <si>
    <t xml:space="preserve">  AT END OF PERIOD</t>
  </si>
  <si>
    <t xml:space="preserve">  AT BEGINNING OF THE PERIOD</t>
  </si>
  <si>
    <t>CASH FLOWS USED IN INVESTING ACTIVITIES</t>
  </si>
  <si>
    <t>Net cash used in investing activities</t>
  </si>
  <si>
    <t>Net cash from operating activities</t>
  </si>
  <si>
    <t>CASH FLOWS FROM OPERATING ACTIVITIES</t>
  </si>
  <si>
    <t>Cash from operations</t>
  </si>
  <si>
    <t>CONDENSED CONSOLIDATED BALANCE SHEET AS AT FEBRUARY 29, 2008</t>
  </si>
  <si>
    <t>Other payable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</si>
</sst>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_);\(#,##0.000\)"/>
    <numFmt numFmtId="176" formatCode="_(* #,##0.000_);_(* \(#,##0.000\);_(* &quot;-&quot;??_);_(@_)"/>
    <numFmt numFmtId="177" formatCode="_(* #,##0.0000_);_(* \(#,##0.0000\);_(* &quot;-&quot;??_);_(@_)"/>
  </numFmts>
  <fonts count="41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168" fontId="0" fillId="0" borderId="0" xfId="42" applyNumberFormat="1" applyFont="1" applyAlignment="1">
      <alignment/>
    </xf>
    <xf numFmtId="43" fontId="2" fillId="0" borderId="12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5" fillId="0" borderId="0" xfId="56" applyFont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 quotePrefix="1">
      <alignment/>
    </xf>
    <xf numFmtId="168" fontId="0" fillId="0" borderId="0" xfId="42" applyNumberFormat="1" applyFont="1" applyBorder="1" applyAlignment="1">
      <alignment/>
    </xf>
    <xf numFmtId="0" fontId="0" fillId="0" borderId="0" xfId="56" applyFont="1">
      <alignment/>
      <protection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8" fontId="0" fillId="0" borderId="0" xfId="42" applyNumberFormat="1" applyFont="1" applyAlignment="1">
      <alignment horizontal="right"/>
    </xf>
    <xf numFmtId="168" fontId="0" fillId="0" borderId="0" xfId="42" applyNumberFormat="1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0" xfId="56" applyFont="1">
      <alignment/>
      <protection/>
    </xf>
    <xf numFmtId="39" fontId="0" fillId="0" borderId="0" xfId="0" applyNumberFormat="1" applyFont="1" applyAlignment="1">
      <alignment/>
    </xf>
    <xf numFmtId="0" fontId="0" fillId="0" borderId="0" xfId="55" applyFont="1">
      <alignment/>
      <protection/>
    </xf>
    <xf numFmtId="39" fontId="2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39" fontId="0" fillId="0" borderId="0" xfId="56" applyNumberFormat="1" applyFont="1" applyAlignment="1">
      <alignment horizontal="center"/>
      <protection/>
    </xf>
    <xf numFmtId="38" fontId="0" fillId="0" borderId="0" xfId="56" applyNumberFormat="1" applyFont="1" applyAlignment="1">
      <alignment horizontal="right"/>
      <protection/>
    </xf>
    <xf numFmtId="168" fontId="0" fillId="0" borderId="10" xfId="42" applyNumberFormat="1" applyFont="1" applyBorder="1" applyAlignment="1">
      <alignment horizontal="right"/>
    </xf>
    <xf numFmtId="168" fontId="0" fillId="0" borderId="0" xfId="42" applyNumberFormat="1" applyFont="1" applyAlignment="1">
      <alignment/>
    </xf>
    <xf numFmtId="38" fontId="0" fillId="0" borderId="0" xfId="56" applyNumberFormat="1" applyFont="1" applyAlignment="1">
      <alignment/>
      <protection/>
    </xf>
    <xf numFmtId="38" fontId="0" fillId="0" borderId="0" xfId="56" applyNumberFormat="1" applyFont="1" applyAlignment="1">
      <alignment horizontal="center"/>
      <protection/>
    </xf>
    <xf numFmtId="168" fontId="0" fillId="0" borderId="14" xfId="42" applyNumberFormat="1" applyFont="1" applyBorder="1" applyAlignment="1">
      <alignment horizontal="right"/>
    </xf>
    <xf numFmtId="0" fontId="0" fillId="0" borderId="0" xfId="56" applyFont="1" applyAlignment="1">
      <alignment horizontal="right"/>
      <protection/>
    </xf>
    <xf numFmtId="168" fontId="0" fillId="0" borderId="12" xfId="42" applyNumberFormat="1" applyFont="1" applyBorder="1" applyAlignment="1">
      <alignment horizontal="right"/>
    </xf>
    <xf numFmtId="38" fontId="0" fillId="0" borderId="0" xfId="56" applyNumberFormat="1" applyFont="1">
      <alignment/>
      <protection/>
    </xf>
    <xf numFmtId="39" fontId="0" fillId="0" borderId="0" xfId="56" applyNumberFormat="1" applyFont="1" applyBorder="1">
      <alignment/>
      <protection/>
    </xf>
    <xf numFmtId="168" fontId="0" fillId="0" borderId="0" xfId="42" applyNumberFormat="1" applyFont="1" applyFill="1" applyAlignment="1">
      <alignment/>
    </xf>
    <xf numFmtId="0" fontId="0" fillId="0" borderId="0" xfId="42" applyNumberFormat="1" applyFont="1" applyAlignment="1">
      <alignment horizontal="center"/>
    </xf>
    <xf numFmtId="0" fontId="0" fillId="0" borderId="0" xfId="42" applyNumberFormat="1" applyFont="1" applyBorder="1" applyAlignment="1">
      <alignment horizontal="center"/>
    </xf>
    <xf numFmtId="43" fontId="2" fillId="0" borderId="0" xfId="42" applyFont="1" applyBorder="1" applyAlignment="1">
      <alignment/>
    </xf>
    <xf numFmtId="0" fontId="2" fillId="0" borderId="0" xfId="42" applyNumberFormat="1" applyFont="1" applyBorder="1" applyAlignment="1">
      <alignment horizontal="center"/>
    </xf>
    <xf numFmtId="37" fontId="0" fillId="0" borderId="15" xfId="0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43" fontId="0" fillId="0" borderId="0" xfId="42" applyFont="1" applyAlignment="1">
      <alignment/>
    </xf>
    <xf numFmtId="168" fontId="0" fillId="0" borderId="0" xfId="4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75" zoomScaleNormal="75" zoomScalePageLayoutView="0" workbookViewId="0" topLeftCell="A1">
      <selection activeCell="I3" sqref="I3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35.625" style="4" customWidth="1"/>
    <col min="4" max="4" width="2.625" style="4" customWidth="1"/>
    <col min="5" max="5" width="15.625" style="4" customWidth="1"/>
    <col min="6" max="6" width="2.625" style="4" customWidth="1"/>
    <col min="7" max="7" width="15.625" style="4" customWidth="1"/>
    <col min="8" max="8" width="2.625" style="4" customWidth="1"/>
    <col min="9" max="9" width="15.625" style="4" customWidth="1"/>
    <col min="10" max="10" width="2.625" style="4" customWidth="1"/>
    <col min="11" max="11" width="15.625" style="4" customWidth="1"/>
    <col min="12" max="12" width="2.625" style="4" customWidth="1"/>
    <col min="13" max="16384" width="9.00390625" style="4" customWidth="1"/>
  </cols>
  <sheetData>
    <row r="1" spans="1:11" ht="19.5">
      <c r="A1" s="36" t="s">
        <v>21</v>
      </c>
      <c r="K1" s="1"/>
    </row>
    <row r="3" ht="15.75">
      <c r="A3" s="1" t="s">
        <v>107</v>
      </c>
    </row>
    <row r="4" ht="15.75">
      <c r="A4" s="4" t="s">
        <v>19</v>
      </c>
    </row>
    <row r="6" spans="5:11" ht="15.75">
      <c r="E6" s="63" t="s">
        <v>27</v>
      </c>
      <c r="F6" s="63"/>
      <c r="G6" s="63"/>
      <c r="I6" s="63" t="s">
        <v>22</v>
      </c>
      <c r="J6" s="63"/>
      <c r="K6" s="63"/>
    </row>
    <row r="7" spans="5:11" ht="15.75">
      <c r="E7" s="9"/>
      <c r="F7" s="9"/>
      <c r="G7" s="10" t="s">
        <v>47</v>
      </c>
      <c r="I7" s="9"/>
      <c r="J7" s="9"/>
      <c r="K7" s="10" t="s">
        <v>47</v>
      </c>
    </row>
    <row r="8" spans="5:11" ht="15.75">
      <c r="E8" s="10" t="s">
        <v>45</v>
      </c>
      <c r="F8" s="8"/>
      <c r="G8" s="10" t="s">
        <v>44</v>
      </c>
      <c r="H8" s="8"/>
      <c r="I8" s="10" t="s">
        <v>45</v>
      </c>
      <c r="J8" s="8"/>
      <c r="K8" s="10" t="s">
        <v>44</v>
      </c>
    </row>
    <row r="9" spans="5:11" ht="15.75">
      <c r="E9" s="10" t="s">
        <v>46</v>
      </c>
      <c r="F9" s="8"/>
      <c r="G9" s="10" t="s">
        <v>46</v>
      </c>
      <c r="H9" s="8"/>
      <c r="I9" s="8" t="s">
        <v>65</v>
      </c>
      <c r="J9" s="8"/>
      <c r="K9" s="8" t="s">
        <v>98</v>
      </c>
    </row>
    <row r="10" spans="5:11" ht="15.75">
      <c r="E10" s="11">
        <v>39507</v>
      </c>
      <c r="F10" s="8"/>
      <c r="G10" s="11">
        <v>39141</v>
      </c>
      <c r="H10" s="8"/>
      <c r="I10" s="11">
        <v>39507</v>
      </c>
      <c r="J10" s="8"/>
      <c r="K10" s="11">
        <v>39141</v>
      </c>
    </row>
    <row r="11" spans="5:11" ht="15.75">
      <c r="E11" s="8" t="s">
        <v>23</v>
      </c>
      <c r="F11" s="8"/>
      <c r="G11" s="8" t="s">
        <v>23</v>
      </c>
      <c r="H11" s="8"/>
      <c r="I11" s="8" t="s">
        <v>23</v>
      </c>
      <c r="J11" s="8"/>
      <c r="K11" s="8" t="s">
        <v>23</v>
      </c>
    </row>
    <row r="13" spans="2:11" ht="15.75">
      <c r="B13" s="4" t="s">
        <v>0</v>
      </c>
      <c r="E13" s="12">
        <v>42839265</v>
      </c>
      <c r="F13" s="12"/>
      <c r="G13" s="12">
        <v>27533611</v>
      </c>
      <c r="H13" s="12"/>
      <c r="I13" s="12">
        <v>82375864</v>
      </c>
      <c r="J13" s="12"/>
      <c r="K13" s="12">
        <v>38423805</v>
      </c>
    </row>
    <row r="14" spans="5:11" ht="15.75">
      <c r="E14" s="12"/>
      <c r="F14" s="12"/>
      <c r="G14" s="12"/>
      <c r="H14" s="12"/>
      <c r="I14" s="12"/>
      <c r="J14" s="12"/>
      <c r="K14" s="12"/>
    </row>
    <row r="15" spans="2:11" ht="15.75">
      <c r="B15" s="4" t="s">
        <v>59</v>
      </c>
      <c r="E15" s="12">
        <v>-36470549</v>
      </c>
      <c r="F15" s="12"/>
      <c r="G15" s="12">
        <v>-22601608</v>
      </c>
      <c r="H15" s="12"/>
      <c r="I15" s="12">
        <v>-69710630</v>
      </c>
      <c r="J15" s="12"/>
      <c r="K15" s="12">
        <v>-32075101</v>
      </c>
    </row>
    <row r="16" spans="5:11" ht="15.75">
      <c r="E16" s="13"/>
      <c r="F16" s="12"/>
      <c r="G16" s="13"/>
      <c r="H16" s="12"/>
      <c r="I16" s="13"/>
      <c r="J16" s="12"/>
      <c r="K16" s="13"/>
    </row>
    <row r="17" spans="2:11" ht="15.75">
      <c r="B17" s="4" t="s">
        <v>43</v>
      </c>
      <c r="E17" s="12">
        <f>SUM(E13:E16)</f>
        <v>6368716</v>
      </c>
      <c r="F17" s="12"/>
      <c r="G17" s="12">
        <f>SUM(G13:G16)</f>
        <v>4932003</v>
      </c>
      <c r="H17" s="12"/>
      <c r="I17" s="12">
        <f>SUM(I13:I16)</f>
        <v>12665234</v>
      </c>
      <c r="J17" s="12"/>
      <c r="K17" s="12">
        <f>SUM(K13:K16)</f>
        <v>6348704</v>
      </c>
    </row>
    <row r="18" spans="5:11" ht="15.75">
      <c r="E18" s="12"/>
      <c r="F18" s="12"/>
      <c r="G18" s="12"/>
      <c r="H18" s="12"/>
      <c r="I18" s="12"/>
      <c r="J18" s="12"/>
      <c r="K18" s="12"/>
    </row>
    <row r="19" spans="2:11" ht="15.75">
      <c r="B19" s="4" t="s">
        <v>68</v>
      </c>
      <c r="E19" s="12">
        <v>91546</v>
      </c>
      <c r="F19" s="12"/>
      <c r="G19" s="61">
        <v>0</v>
      </c>
      <c r="H19" s="12"/>
      <c r="I19" s="12">
        <v>302646</v>
      </c>
      <c r="J19" s="12"/>
      <c r="K19" s="61">
        <v>0</v>
      </c>
    </row>
    <row r="20" spans="5:11" ht="15.75">
      <c r="E20" s="12"/>
      <c r="F20" s="12"/>
      <c r="G20" s="12"/>
      <c r="H20" s="12"/>
      <c r="I20" s="12"/>
      <c r="J20" s="12"/>
      <c r="K20" s="12"/>
    </row>
    <row r="21" spans="2:11" ht="15.75">
      <c r="B21" s="4" t="s">
        <v>1</v>
      </c>
      <c r="E21" s="14">
        <v>90442</v>
      </c>
      <c r="F21" s="14"/>
      <c r="G21" s="14">
        <v>5132</v>
      </c>
      <c r="H21" s="14"/>
      <c r="I21" s="14">
        <v>107161</v>
      </c>
      <c r="J21" s="14"/>
      <c r="K21" s="14">
        <v>14870</v>
      </c>
    </row>
    <row r="22" spans="5:11" ht="15.75">
      <c r="E22" s="12"/>
      <c r="F22" s="12"/>
      <c r="G22" s="12"/>
      <c r="H22" s="12"/>
      <c r="I22" s="12"/>
      <c r="J22" s="12"/>
      <c r="K22" s="12"/>
    </row>
    <row r="23" spans="2:11" ht="15.75">
      <c r="B23" s="4" t="s">
        <v>36</v>
      </c>
      <c r="E23" s="12">
        <v>-1709679</v>
      </c>
      <c r="F23" s="12"/>
      <c r="G23" s="12">
        <v>-345038</v>
      </c>
      <c r="H23" s="12"/>
      <c r="I23" s="12">
        <v>-2764417</v>
      </c>
      <c r="J23" s="12"/>
      <c r="K23" s="12">
        <v>-672817</v>
      </c>
    </row>
    <row r="24" spans="5:11" ht="15.75">
      <c r="E24" s="12"/>
      <c r="F24" s="12"/>
      <c r="G24" s="12"/>
      <c r="H24" s="12"/>
      <c r="I24" s="12"/>
      <c r="J24" s="12"/>
      <c r="K24" s="12"/>
    </row>
    <row r="25" spans="2:11" ht="15.75">
      <c r="B25" s="4" t="s">
        <v>103</v>
      </c>
      <c r="E25" s="61">
        <v>0</v>
      </c>
      <c r="F25" s="12"/>
      <c r="G25" s="12">
        <v>1448906</v>
      </c>
      <c r="H25" s="12"/>
      <c r="I25" s="61">
        <v>0</v>
      </c>
      <c r="J25" s="12"/>
      <c r="K25" s="12">
        <v>1448906</v>
      </c>
    </row>
    <row r="26" spans="5:11" ht="15.75">
      <c r="E26" s="12"/>
      <c r="F26" s="12"/>
      <c r="G26" s="12"/>
      <c r="H26" s="12"/>
      <c r="I26" s="12"/>
      <c r="J26" s="12"/>
      <c r="K26" s="12"/>
    </row>
    <row r="27" spans="2:11" ht="15.75">
      <c r="B27" s="4" t="s">
        <v>2</v>
      </c>
      <c r="E27" s="12">
        <v>-1766</v>
      </c>
      <c r="F27" s="12"/>
      <c r="G27" s="12">
        <v>-972</v>
      </c>
      <c r="H27" s="12"/>
      <c r="I27" s="12">
        <v>-3832</v>
      </c>
      <c r="J27" s="12"/>
      <c r="K27" s="12">
        <v>-2106</v>
      </c>
    </row>
    <row r="28" spans="5:11" ht="15.75">
      <c r="E28" s="13"/>
      <c r="F28" s="12"/>
      <c r="G28" s="13"/>
      <c r="H28" s="12"/>
      <c r="I28" s="13"/>
      <c r="J28" s="12"/>
      <c r="K28" s="13"/>
    </row>
    <row r="29" spans="2:11" ht="15.75">
      <c r="B29" s="1" t="s">
        <v>3</v>
      </c>
      <c r="E29" s="12">
        <f>SUM(E17:E28)</f>
        <v>4839259</v>
      </c>
      <c r="F29" s="12"/>
      <c r="G29" s="12">
        <f>SUM(G17:G28)</f>
        <v>6040031</v>
      </c>
      <c r="H29" s="12"/>
      <c r="I29" s="12">
        <f>SUM(I17:I28)</f>
        <v>10306792</v>
      </c>
      <c r="J29" s="12"/>
      <c r="K29" s="12">
        <f>SUM(K17:K28)</f>
        <v>7137557</v>
      </c>
    </row>
    <row r="30" spans="5:11" ht="15.75">
      <c r="E30" s="12"/>
      <c r="F30" s="12"/>
      <c r="G30" s="12"/>
      <c r="H30" s="12"/>
      <c r="I30" s="12"/>
      <c r="J30" s="12"/>
      <c r="K30" s="12"/>
    </row>
    <row r="31" spans="2:11" ht="15.75">
      <c r="B31" s="4" t="s">
        <v>61</v>
      </c>
      <c r="E31" s="14">
        <v>-1213000</v>
      </c>
      <c r="F31" s="14"/>
      <c r="G31" s="14">
        <v>-1220000</v>
      </c>
      <c r="H31" s="14"/>
      <c r="I31" s="14">
        <v>-2572000</v>
      </c>
      <c r="J31" s="14"/>
      <c r="K31" s="14">
        <v>-1500000</v>
      </c>
    </row>
    <row r="32" spans="5:11" ht="15.75">
      <c r="E32" s="14"/>
      <c r="F32" s="14"/>
      <c r="G32" s="14"/>
      <c r="H32" s="14"/>
      <c r="I32" s="14"/>
      <c r="J32" s="14"/>
      <c r="K32" s="14"/>
    </row>
    <row r="33" ht="15.75">
      <c r="B33" s="1" t="s">
        <v>95</v>
      </c>
    </row>
    <row r="34" spans="2:11" ht="16.5" thickBot="1">
      <c r="B34" s="1" t="s">
        <v>96</v>
      </c>
      <c r="E34" s="15">
        <f>SUM(E29:E33)</f>
        <v>3626259</v>
      </c>
      <c r="F34" s="12"/>
      <c r="G34" s="15">
        <f>SUM(G29:G33)</f>
        <v>4820031</v>
      </c>
      <c r="H34" s="12"/>
      <c r="I34" s="15">
        <f>SUM(I29:I33)</f>
        <v>7734792</v>
      </c>
      <c r="J34" s="12"/>
      <c r="K34" s="15">
        <f>SUM(K29:K33)</f>
        <v>5637557</v>
      </c>
    </row>
    <row r="36" ht="15.75">
      <c r="B36" s="4" t="s">
        <v>28</v>
      </c>
    </row>
    <row r="37" ht="9" customHeight="1"/>
    <row r="38" spans="2:11" ht="16.5" thickBot="1">
      <c r="B38" s="4" t="s">
        <v>50</v>
      </c>
      <c r="E38" s="25">
        <v>3.02</v>
      </c>
      <c r="F38" s="9"/>
      <c r="G38" s="25">
        <v>8.23</v>
      </c>
      <c r="H38" s="9"/>
      <c r="I38" s="25">
        <v>6.45</v>
      </c>
      <c r="J38" s="9"/>
      <c r="K38" s="25">
        <v>19.35</v>
      </c>
    </row>
    <row r="39" spans="2:11" ht="9" customHeight="1">
      <c r="B39" s="17"/>
      <c r="C39" s="17"/>
      <c r="E39" s="27"/>
      <c r="F39" s="9"/>
      <c r="G39" s="27"/>
      <c r="H39" s="9"/>
      <c r="I39" s="27"/>
      <c r="J39" s="9"/>
      <c r="K39" s="27"/>
    </row>
    <row r="40" spans="2:11" ht="16.5" thickBot="1">
      <c r="B40" s="4" t="s">
        <v>51</v>
      </c>
      <c r="E40" s="25">
        <v>3.02</v>
      </c>
      <c r="F40" s="28"/>
      <c r="G40" s="25">
        <v>8.23</v>
      </c>
      <c r="H40" s="28"/>
      <c r="I40" s="25">
        <v>6.45</v>
      </c>
      <c r="J40" s="28"/>
      <c r="K40" s="25">
        <v>19.35</v>
      </c>
    </row>
    <row r="41" spans="5:11" ht="16.5" customHeight="1">
      <c r="E41" s="23"/>
      <c r="F41" s="9"/>
      <c r="G41" s="23"/>
      <c r="H41" s="9"/>
      <c r="I41" s="23"/>
      <c r="J41" s="9"/>
      <c r="K41" s="62"/>
    </row>
    <row r="42" ht="16.5" customHeight="1"/>
    <row r="43" spans="2:11" ht="15.7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ht="15.7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ht="15.75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 ht="15.7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ht="15.7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ht="15.75"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2:11" ht="15.75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ht="15.75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 ht="15.7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5.7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15.75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ht="15.75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2:11" ht="15.75"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2:11" ht="15.75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 ht="15.7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ht="15.7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5.75"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2:11" ht="15.7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ht="15.75"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2:11" ht="15.75"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2:11" ht="15.75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1" ht="15.75"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2:11" ht="15.75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2" ht="36" customHeight="1">
      <c r="B66" s="64" t="s">
        <v>35</v>
      </c>
      <c r="C66" s="64"/>
      <c r="D66" s="64"/>
      <c r="E66" s="64"/>
      <c r="F66" s="64"/>
      <c r="G66" s="64"/>
      <c r="H66" s="64"/>
      <c r="I66" s="64"/>
      <c r="J66" s="64"/>
      <c r="K66" s="64"/>
      <c r="L66" s="6"/>
    </row>
  </sheetData>
  <sheetProtection/>
  <mergeCells count="3">
    <mergeCell ref="E6:G6"/>
    <mergeCell ref="I6:K6"/>
    <mergeCell ref="B66:K66"/>
  </mergeCells>
  <printOptions/>
  <pageMargins left="0.5" right="0.5" top="0.5" bottom="0.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75" zoomScaleNormal="75" zoomScalePageLayoutView="0" workbookViewId="0" topLeftCell="C1">
      <selection activeCell="C2" sqref="C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45.625" style="4" customWidth="1"/>
    <col min="4" max="4" width="2.625" style="4" customWidth="1"/>
    <col min="5" max="5" width="15.625" style="4" customWidth="1"/>
    <col min="6" max="6" width="2.625" style="4" customWidth="1"/>
    <col min="7" max="7" width="15.625" style="32" customWidth="1"/>
    <col min="8" max="8" width="2.625" style="4" customWidth="1"/>
    <col min="9" max="16384" width="9.00390625" style="4" customWidth="1"/>
  </cols>
  <sheetData>
    <row r="1" spans="1:7" ht="19.5">
      <c r="A1" s="36" t="s">
        <v>21</v>
      </c>
      <c r="G1" s="33"/>
    </row>
    <row r="3" ht="15.75">
      <c r="A3" s="1" t="s">
        <v>119</v>
      </c>
    </row>
    <row r="4" ht="15.75">
      <c r="A4" s="4" t="s">
        <v>19</v>
      </c>
    </row>
    <row r="5" ht="15.75">
      <c r="G5" s="33"/>
    </row>
    <row r="6" spans="5:7" ht="15.75">
      <c r="E6" s="8" t="s">
        <v>49</v>
      </c>
      <c r="F6" s="8"/>
      <c r="G6" s="8" t="s">
        <v>49</v>
      </c>
    </row>
    <row r="7" spans="5:7" ht="15.75">
      <c r="E7" s="19" t="s">
        <v>110</v>
      </c>
      <c r="F7" s="8"/>
      <c r="G7" s="11">
        <v>39325</v>
      </c>
    </row>
    <row r="8" spans="5:7" ht="15.75">
      <c r="E8" s="8" t="s">
        <v>23</v>
      </c>
      <c r="F8" s="8"/>
      <c r="G8" s="8" t="s">
        <v>23</v>
      </c>
    </row>
    <row r="9" ht="15.75">
      <c r="B9" s="1" t="s">
        <v>39</v>
      </c>
    </row>
    <row r="10" ht="15.75">
      <c r="B10" s="1"/>
    </row>
    <row r="11" ht="15.75">
      <c r="B11" s="1" t="s">
        <v>69</v>
      </c>
    </row>
    <row r="12" spans="2:7" ht="15.75">
      <c r="B12" s="4" t="s">
        <v>60</v>
      </c>
      <c r="E12" s="12">
        <v>1022171</v>
      </c>
      <c r="F12" s="12"/>
      <c r="G12" s="12">
        <v>1064871</v>
      </c>
    </row>
    <row r="13" spans="2:7" ht="15.75">
      <c r="B13" s="4" t="s">
        <v>108</v>
      </c>
      <c r="E13" s="12">
        <v>33494902</v>
      </c>
      <c r="F13" s="12"/>
      <c r="G13" s="61">
        <v>0</v>
      </c>
    </row>
    <row r="14" spans="2:7" ht="15.75">
      <c r="B14" s="4" t="s">
        <v>24</v>
      </c>
      <c r="E14" s="12">
        <v>506455</v>
      </c>
      <c r="F14" s="12"/>
      <c r="G14" s="12">
        <v>506455</v>
      </c>
    </row>
    <row r="15" spans="2:7" ht="15.75">
      <c r="B15" s="4" t="s">
        <v>67</v>
      </c>
      <c r="E15" s="12">
        <v>33976200</v>
      </c>
      <c r="F15" s="12"/>
      <c r="G15" s="12">
        <v>21028400</v>
      </c>
    </row>
    <row r="16" spans="5:7" ht="15.75">
      <c r="E16" s="12"/>
      <c r="F16" s="12"/>
      <c r="G16" s="54"/>
    </row>
    <row r="17" spans="5:7" ht="15.75">
      <c r="E17" s="20">
        <f>SUM(E12:E16)</f>
        <v>68999728</v>
      </c>
      <c r="F17" s="12"/>
      <c r="G17" s="20">
        <f>SUM(G12:G16)</f>
        <v>22599726</v>
      </c>
    </row>
    <row r="18" spans="5:7" ht="15.75">
      <c r="E18" s="12"/>
      <c r="F18" s="12"/>
      <c r="G18" s="54"/>
    </row>
    <row r="19" spans="2:7" ht="15.75">
      <c r="B19" s="1" t="s">
        <v>4</v>
      </c>
      <c r="E19" s="12"/>
      <c r="F19" s="12"/>
      <c r="G19" s="54"/>
    </row>
    <row r="20" spans="2:7" ht="15.75">
      <c r="B20" s="4" t="s">
        <v>30</v>
      </c>
      <c r="E20" s="12">
        <v>38555391</v>
      </c>
      <c r="F20" s="12"/>
      <c r="G20" s="12">
        <v>49728294</v>
      </c>
    </row>
    <row r="21" spans="2:7" ht="15.75">
      <c r="B21" s="4" t="s">
        <v>25</v>
      </c>
      <c r="E21" s="12">
        <v>60903525</v>
      </c>
      <c r="F21" s="12"/>
      <c r="G21" s="12">
        <v>65088973</v>
      </c>
    </row>
    <row r="22" spans="2:7" ht="15.75">
      <c r="B22" s="4" t="s">
        <v>70</v>
      </c>
      <c r="E22" s="12">
        <v>14897070</v>
      </c>
      <c r="F22" s="12"/>
      <c r="G22" s="12">
        <v>22243086</v>
      </c>
    </row>
    <row r="23" spans="2:7" ht="15.75">
      <c r="B23" s="4" t="s">
        <v>5</v>
      </c>
      <c r="E23" s="12">
        <v>47707389</v>
      </c>
      <c r="F23" s="12"/>
      <c r="G23" s="12">
        <v>36924672</v>
      </c>
    </row>
    <row r="24" spans="5:7" ht="15.75">
      <c r="E24" s="12"/>
      <c r="F24" s="12"/>
      <c r="G24" s="54"/>
    </row>
    <row r="25" spans="5:7" ht="15.75">
      <c r="E25" s="20">
        <f>SUM(E20:E24)</f>
        <v>162063375</v>
      </c>
      <c r="F25" s="12"/>
      <c r="G25" s="20">
        <f>SUM(G20:G24)</f>
        <v>173985025</v>
      </c>
    </row>
    <row r="26" spans="5:7" ht="15.75">
      <c r="E26" s="14"/>
      <c r="F26" s="12"/>
      <c r="G26" s="55"/>
    </row>
    <row r="27" spans="2:7" ht="16.5" thickBot="1">
      <c r="B27" s="1" t="s">
        <v>76</v>
      </c>
      <c r="E27" s="58">
        <f>E17+E25</f>
        <v>231063103</v>
      </c>
      <c r="F27" s="12"/>
      <c r="G27" s="58">
        <f>G17+G25</f>
        <v>196584751</v>
      </c>
    </row>
    <row r="28" spans="2:7" ht="16.5" thickTop="1">
      <c r="B28" s="1"/>
      <c r="E28" s="12"/>
      <c r="F28" s="12"/>
      <c r="G28" s="54"/>
    </row>
    <row r="29" spans="2:7" ht="15.75">
      <c r="B29" s="1" t="s">
        <v>71</v>
      </c>
      <c r="E29" s="12"/>
      <c r="F29" s="12"/>
      <c r="G29" s="54"/>
    </row>
    <row r="30" spans="2:7" ht="15.75">
      <c r="B30" s="1"/>
      <c r="E30" s="12"/>
      <c r="F30" s="12"/>
      <c r="G30" s="54"/>
    </row>
    <row r="31" spans="2:7" ht="15.75">
      <c r="B31" s="1" t="s">
        <v>72</v>
      </c>
      <c r="E31" s="12"/>
      <c r="F31" s="12"/>
      <c r="G31" s="54"/>
    </row>
    <row r="32" spans="2:7" ht="15.75">
      <c r="B32" s="4" t="s">
        <v>73</v>
      </c>
      <c r="E32" s="12">
        <v>60000217</v>
      </c>
      <c r="F32" s="12"/>
      <c r="G32" s="12">
        <v>60000217</v>
      </c>
    </row>
    <row r="33" spans="2:7" ht="15.75">
      <c r="B33" s="4" t="s">
        <v>52</v>
      </c>
      <c r="E33" s="21">
        <v>64218984</v>
      </c>
      <c r="F33" s="12"/>
      <c r="G33" s="21">
        <v>56484192</v>
      </c>
    </row>
    <row r="34" spans="5:7" ht="15.75">
      <c r="E34" s="14"/>
      <c r="F34" s="12"/>
      <c r="G34" s="14"/>
    </row>
    <row r="35" spans="2:7" ht="16.5" thickBot="1">
      <c r="B35" s="1" t="s">
        <v>74</v>
      </c>
      <c r="E35" s="15">
        <f>SUM(E32:E34)</f>
        <v>124219201</v>
      </c>
      <c r="F35" s="12"/>
      <c r="G35" s="15">
        <f>SUM(G32:G34)</f>
        <v>116484409</v>
      </c>
    </row>
    <row r="36" spans="5:7" ht="15.75">
      <c r="E36" s="12"/>
      <c r="F36" s="12"/>
      <c r="G36" s="54"/>
    </row>
    <row r="37" spans="2:7" ht="15.75">
      <c r="B37" s="1" t="s">
        <v>77</v>
      </c>
      <c r="E37" s="12"/>
      <c r="F37" s="12"/>
      <c r="G37" s="54"/>
    </row>
    <row r="38" spans="2:7" ht="15.75">
      <c r="B38" s="4" t="s">
        <v>120</v>
      </c>
      <c r="E38" s="12">
        <v>27000000</v>
      </c>
      <c r="F38" s="12"/>
      <c r="G38" s="61">
        <v>0</v>
      </c>
    </row>
    <row r="39" spans="2:7" ht="15.75">
      <c r="B39" s="4" t="s">
        <v>56</v>
      </c>
      <c r="E39" s="21">
        <v>34910190</v>
      </c>
      <c r="F39" s="12"/>
      <c r="G39" s="21">
        <v>19257745</v>
      </c>
    </row>
    <row r="40" spans="2:7" ht="15.75">
      <c r="B40" s="4" t="s">
        <v>38</v>
      </c>
      <c r="E40" s="21">
        <v>28346</v>
      </c>
      <c r="F40" s="12"/>
      <c r="G40" s="21">
        <v>28346</v>
      </c>
    </row>
    <row r="41" spans="5:7" ht="15.75">
      <c r="E41" s="21"/>
      <c r="F41" s="12"/>
      <c r="G41" s="21"/>
    </row>
    <row r="42" spans="2:7" ht="15.75">
      <c r="B42" s="1"/>
      <c r="E42" s="20">
        <f>SUM(E38:E41)</f>
        <v>61938536</v>
      </c>
      <c r="F42" s="12"/>
      <c r="G42" s="20">
        <f>SUM(G38:G41)</f>
        <v>19286091</v>
      </c>
    </row>
    <row r="43" spans="2:7" ht="15.75">
      <c r="B43" s="1"/>
      <c r="E43" s="12"/>
      <c r="F43" s="12"/>
      <c r="G43" s="12"/>
    </row>
    <row r="44" spans="2:7" ht="15.75">
      <c r="B44" s="1" t="s">
        <v>6</v>
      </c>
      <c r="E44" s="12"/>
      <c r="F44" s="12"/>
      <c r="G44" s="12"/>
    </row>
    <row r="45" spans="2:7" ht="15.75">
      <c r="B45" s="4" t="s">
        <v>32</v>
      </c>
      <c r="E45" s="21">
        <v>508859</v>
      </c>
      <c r="F45" s="12"/>
      <c r="G45" s="12">
        <v>635940</v>
      </c>
    </row>
    <row r="46" spans="2:7" ht="15.75">
      <c r="B46" s="4" t="s">
        <v>26</v>
      </c>
      <c r="E46" s="12">
        <v>40640220</v>
      </c>
      <c r="F46" s="12"/>
      <c r="G46" s="12">
        <v>54178454</v>
      </c>
    </row>
    <row r="47" spans="2:7" ht="15.75">
      <c r="B47" s="4" t="s">
        <v>75</v>
      </c>
      <c r="E47" s="12">
        <v>2393098</v>
      </c>
      <c r="F47" s="12"/>
      <c r="G47" s="12">
        <v>2956023</v>
      </c>
    </row>
    <row r="48" spans="2:7" ht="15.75">
      <c r="B48" s="4" t="s">
        <v>55</v>
      </c>
      <c r="E48" s="12">
        <v>37860</v>
      </c>
      <c r="F48" s="12"/>
      <c r="G48" s="12">
        <v>87505</v>
      </c>
    </row>
    <row r="49" spans="2:7" ht="15.75">
      <c r="B49" s="4" t="s">
        <v>37</v>
      </c>
      <c r="E49" s="12">
        <v>1325329</v>
      </c>
      <c r="F49" s="12"/>
      <c r="G49" s="12">
        <v>2956329</v>
      </c>
    </row>
    <row r="50" spans="5:7" ht="15.75">
      <c r="E50" s="12"/>
      <c r="F50" s="12"/>
      <c r="G50" s="12"/>
    </row>
    <row r="51" spans="5:7" ht="15.75">
      <c r="E51" s="20">
        <f>SUM(E45:E50)</f>
        <v>44905366</v>
      </c>
      <c r="F51" s="12"/>
      <c r="G51" s="20">
        <f>SUM(G45:G50)</f>
        <v>60814251</v>
      </c>
    </row>
    <row r="52" spans="5:7" ht="15.75">
      <c r="E52" s="14"/>
      <c r="F52" s="12"/>
      <c r="G52" s="14"/>
    </row>
    <row r="53" spans="2:7" ht="16.5" thickBot="1">
      <c r="B53" s="1" t="s">
        <v>78</v>
      </c>
      <c r="E53" s="16">
        <f>E42+E51</f>
        <v>106843902</v>
      </c>
      <c r="F53" s="12"/>
      <c r="G53" s="16">
        <f>G42+G51</f>
        <v>80100342</v>
      </c>
    </row>
    <row r="54" spans="2:7" ht="15.75">
      <c r="B54" s="1"/>
      <c r="E54" s="14"/>
      <c r="F54" s="12"/>
      <c r="G54" s="14"/>
    </row>
    <row r="55" spans="2:7" ht="16.5" thickBot="1">
      <c r="B55" s="1" t="s">
        <v>79</v>
      </c>
      <c r="E55" s="58">
        <f>E35+E53</f>
        <v>231063103</v>
      </c>
      <c r="F55" s="12"/>
      <c r="G55" s="58">
        <f>G35+G53</f>
        <v>196584751</v>
      </c>
    </row>
    <row r="56" spans="5:7" ht="16.5" thickTop="1">
      <c r="E56" s="14"/>
      <c r="F56" s="12"/>
      <c r="G56" s="14"/>
    </row>
    <row r="57" spans="2:7" ht="16.5" thickBot="1">
      <c r="B57" s="1" t="s">
        <v>48</v>
      </c>
      <c r="C57" s="1"/>
      <c r="D57" s="1"/>
      <c r="E57" s="22">
        <f>E35/120000434</f>
        <v>1.0351562645181767</v>
      </c>
      <c r="F57" s="1"/>
      <c r="G57" s="22">
        <f>G35/120000434</f>
        <v>0.9706998976353702</v>
      </c>
    </row>
    <row r="58" spans="2:7" ht="15.75">
      <c r="B58" s="1"/>
      <c r="C58" s="1"/>
      <c r="D58" s="1"/>
      <c r="E58" s="56"/>
      <c r="F58" s="1"/>
      <c r="G58" s="57"/>
    </row>
    <row r="62" spans="2:8" ht="35.25" customHeight="1">
      <c r="B62" s="64" t="s">
        <v>40</v>
      </c>
      <c r="C62" s="64"/>
      <c r="D62" s="64"/>
      <c r="E62" s="64"/>
      <c r="F62" s="64"/>
      <c r="G62" s="64"/>
      <c r="H62" s="6"/>
    </row>
  </sheetData>
  <sheetProtection/>
  <mergeCells count="1">
    <mergeCell ref="B62:G62"/>
  </mergeCells>
  <printOptions/>
  <pageMargins left="0.5" right="0.5" top="0.5" bottom="0.5" header="0.29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.75"/>
  <cols>
    <col min="1" max="1" width="3.625" style="4" customWidth="1"/>
    <col min="2" max="2" width="31.50390625" style="4" bestFit="1" customWidth="1"/>
    <col min="3" max="3" width="2.625" style="4" customWidth="1"/>
    <col min="4" max="4" width="13.625" style="4" customWidth="1"/>
    <col min="5" max="5" width="2.625" style="4" customWidth="1"/>
    <col min="6" max="6" width="13.625" style="4" customWidth="1"/>
    <col min="7" max="7" width="3.00390625" style="4" customWidth="1"/>
    <col min="8" max="8" width="13.625" style="4" customWidth="1"/>
    <col min="9" max="9" width="2.625" style="4" customWidth="1"/>
    <col min="10" max="10" width="15.625" style="4" customWidth="1"/>
    <col min="11" max="11" width="2.625" style="4" customWidth="1"/>
    <col min="12" max="12" width="13.625" style="4" customWidth="1"/>
    <col min="13" max="13" width="2.625" style="4" customWidth="1"/>
    <col min="14" max="16384" width="9.00390625" style="4" customWidth="1"/>
  </cols>
  <sheetData>
    <row r="1" spans="1:12" s="3" customFormat="1" ht="18.75">
      <c r="A1" s="2" t="s">
        <v>21</v>
      </c>
      <c r="L1" s="2"/>
    </row>
    <row r="3" ht="15.75">
      <c r="A3" s="1" t="s">
        <v>10</v>
      </c>
    </row>
    <row r="4" ht="15.75">
      <c r="A4" s="1" t="s">
        <v>106</v>
      </c>
    </row>
    <row r="5" ht="15.75">
      <c r="A5" s="4" t="s">
        <v>19</v>
      </c>
    </row>
    <row r="7" spans="7:10" ht="15.75">
      <c r="G7" s="8" t="s">
        <v>93</v>
      </c>
      <c r="J7" s="8" t="s">
        <v>91</v>
      </c>
    </row>
    <row r="8" ht="15.75">
      <c r="J8" s="8" t="s">
        <v>92</v>
      </c>
    </row>
    <row r="9" ht="15.75">
      <c r="H9" s="8" t="s">
        <v>53</v>
      </c>
    </row>
    <row r="10" spans="4:12" ht="15.75">
      <c r="D10" s="8" t="s">
        <v>87</v>
      </c>
      <c r="E10" s="8"/>
      <c r="F10" s="8" t="s">
        <v>7</v>
      </c>
      <c r="G10" s="8"/>
      <c r="H10" s="8" t="s">
        <v>54</v>
      </c>
      <c r="I10" s="8"/>
      <c r="J10" s="8" t="s">
        <v>88</v>
      </c>
      <c r="K10" s="8"/>
      <c r="L10" s="8"/>
    </row>
    <row r="11" spans="4:12" ht="15.75">
      <c r="D11" s="8" t="s">
        <v>8</v>
      </c>
      <c r="E11" s="8"/>
      <c r="F11" s="8" t="s">
        <v>9</v>
      </c>
      <c r="G11" s="8"/>
      <c r="H11" s="8" t="s">
        <v>52</v>
      </c>
      <c r="I11" s="8"/>
      <c r="J11" s="8" t="s">
        <v>89</v>
      </c>
      <c r="K11" s="8"/>
      <c r="L11" s="8" t="s">
        <v>90</v>
      </c>
    </row>
    <row r="12" spans="4:12" ht="15.75">
      <c r="D12" s="8" t="s">
        <v>23</v>
      </c>
      <c r="E12" s="8"/>
      <c r="F12" s="8" t="s">
        <v>23</v>
      </c>
      <c r="G12" s="8"/>
      <c r="H12" s="8" t="s">
        <v>23</v>
      </c>
      <c r="I12" s="8"/>
      <c r="J12" s="8" t="s">
        <v>23</v>
      </c>
      <c r="K12" s="8"/>
      <c r="L12" s="8" t="s">
        <v>23</v>
      </c>
    </row>
    <row r="13" spans="4:12" ht="15.75">
      <c r="D13" s="8"/>
      <c r="E13" s="8"/>
      <c r="F13" s="8"/>
      <c r="G13" s="8"/>
      <c r="H13" s="8"/>
      <c r="I13" s="8"/>
      <c r="J13" s="8"/>
      <c r="K13" s="8"/>
      <c r="L13" s="8"/>
    </row>
    <row r="14" spans="2:12" ht="15.75">
      <c r="B14" s="4" t="s">
        <v>80</v>
      </c>
      <c r="D14" s="21">
        <v>1000000</v>
      </c>
      <c r="E14" s="21"/>
      <c r="F14" s="21">
        <v>0</v>
      </c>
      <c r="G14" s="21"/>
      <c r="H14" s="21">
        <v>0</v>
      </c>
      <c r="I14" s="21"/>
      <c r="J14" s="21">
        <v>41590710</v>
      </c>
      <c r="K14" s="8"/>
      <c r="L14" s="21">
        <f>SUM(D14:K14)</f>
        <v>42590710</v>
      </c>
    </row>
    <row r="15" spans="4:12" ht="15.75">
      <c r="D15" s="8"/>
      <c r="E15" s="8"/>
      <c r="F15" s="8"/>
      <c r="G15" s="8"/>
      <c r="H15" s="8"/>
      <c r="I15" s="8"/>
      <c r="J15" s="8"/>
      <c r="K15" s="8"/>
      <c r="L15" s="8"/>
    </row>
    <row r="16" spans="2:12" ht="15.75">
      <c r="B16" s="4" t="s">
        <v>81</v>
      </c>
      <c r="D16" s="21">
        <v>10796796</v>
      </c>
      <c r="E16" s="21"/>
      <c r="F16" s="21">
        <v>0</v>
      </c>
      <c r="G16" s="21"/>
      <c r="H16" s="21">
        <v>0</v>
      </c>
      <c r="I16" s="21"/>
      <c r="J16" s="21">
        <f>'Income Statement'!I18</f>
        <v>0</v>
      </c>
      <c r="K16" s="8"/>
      <c r="L16" s="21">
        <f>SUM(D16:K16)</f>
        <v>10796796</v>
      </c>
    </row>
    <row r="17" spans="4:12" ht="15.75">
      <c r="D17" s="8"/>
      <c r="E17" s="8"/>
      <c r="F17" s="8"/>
      <c r="G17" s="8"/>
      <c r="H17" s="8"/>
      <c r="I17" s="8"/>
      <c r="J17" s="8"/>
      <c r="K17" s="8"/>
      <c r="L17" s="8"/>
    </row>
    <row r="18" spans="2:12" ht="15.75">
      <c r="B18" s="4" t="s">
        <v>82</v>
      </c>
      <c r="D18" s="21">
        <v>34450921</v>
      </c>
      <c r="E18" s="21"/>
      <c r="F18" s="21">
        <v>0</v>
      </c>
      <c r="G18" s="21"/>
      <c r="H18" s="21">
        <v>-34450921</v>
      </c>
      <c r="I18" s="21"/>
      <c r="J18" s="21">
        <f>'Income Statement'!I20</f>
        <v>0</v>
      </c>
      <c r="K18" s="8"/>
      <c r="L18" s="21">
        <f>SUM(D18:K18)</f>
        <v>0</v>
      </c>
    </row>
    <row r="19" spans="4:12" ht="15.75">
      <c r="D19" s="8"/>
      <c r="E19" s="8"/>
      <c r="F19" s="8"/>
      <c r="G19" s="8"/>
      <c r="H19" s="8"/>
      <c r="I19" s="8"/>
      <c r="J19" s="8"/>
      <c r="K19" s="8"/>
      <c r="L19" s="8"/>
    </row>
    <row r="20" spans="2:12" ht="15.75">
      <c r="B20" s="4" t="s">
        <v>83</v>
      </c>
      <c r="D20" s="21">
        <v>13752500</v>
      </c>
      <c r="E20" s="21"/>
      <c r="F20" s="21">
        <v>21453900</v>
      </c>
      <c r="G20" s="21"/>
      <c r="H20" s="21">
        <v>0</v>
      </c>
      <c r="I20" s="21"/>
      <c r="J20" s="21">
        <f>'Income Statement'!I22</f>
        <v>0</v>
      </c>
      <c r="K20" s="8"/>
      <c r="L20" s="21">
        <f>SUM(D20:K20)</f>
        <v>35206400</v>
      </c>
    </row>
    <row r="21" spans="4:12" ht="15.75">
      <c r="D21" s="8"/>
      <c r="E21" s="8"/>
      <c r="F21" s="8"/>
      <c r="G21" s="8"/>
      <c r="H21" s="8"/>
      <c r="I21" s="8"/>
      <c r="J21" s="8"/>
      <c r="K21" s="8"/>
      <c r="L21" s="8"/>
    </row>
    <row r="22" spans="2:12" ht="15.75">
      <c r="B22" s="4" t="s">
        <v>84</v>
      </c>
      <c r="D22" s="21">
        <v>0</v>
      </c>
      <c r="E22" s="21"/>
      <c r="F22" s="21">
        <v>-1623636</v>
      </c>
      <c r="G22" s="21"/>
      <c r="H22" s="21">
        <v>0</v>
      </c>
      <c r="I22" s="21"/>
      <c r="J22" s="21">
        <f>'Income Statement'!I24</f>
        <v>0</v>
      </c>
      <c r="K22" s="8"/>
      <c r="L22" s="21">
        <f>SUM(D22:K22)</f>
        <v>-1623636</v>
      </c>
    </row>
    <row r="23" spans="4:12" ht="15.75">
      <c r="D23" s="8"/>
      <c r="E23" s="8"/>
      <c r="F23" s="8"/>
      <c r="G23" s="8"/>
      <c r="H23" s="8"/>
      <c r="I23" s="8"/>
      <c r="J23" s="8"/>
      <c r="K23" s="8"/>
      <c r="L23" s="8"/>
    </row>
    <row r="24" spans="2:12" ht="15.75">
      <c r="B24" s="4" t="s">
        <v>64</v>
      </c>
      <c r="D24" s="21">
        <v>0</v>
      </c>
      <c r="E24" s="21"/>
      <c r="F24" s="21">
        <v>0</v>
      </c>
      <c r="G24" s="21"/>
      <c r="H24" s="21">
        <v>0</v>
      </c>
      <c r="I24" s="21"/>
      <c r="J24" s="21">
        <v>29514139</v>
      </c>
      <c r="K24" s="8"/>
      <c r="L24" s="21">
        <f>SUM(D24:K24)</f>
        <v>29514139</v>
      </c>
    </row>
    <row r="25" spans="4:12" ht="15.75">
      <c r="D25" s="8"/>
      <c r="E25" s="8"/>
      <c r="F25" s="8"/>
      <c r="G25" s="8"/>
      <c r="H25" s="8"/>
      <c r="I25" s="8"/>
      <c r="J25" s="8"/>
      <c r="K25" s="8"/>
      <c r="L25" s="8"/>
    </row>
    <row r="26" spans="2:12" ht="16.5" thickBot="1">
      <c r="B26" s="4" t="s">
        <v>85</v>
      </c>
      <c r="D26" s="59">
        <f>SUM(D13:D25)</f>
        <v>60000217</v>
      </c>
      <c r="E26" s="8"/>
      <c r="F26" s="59">
        <f>SUM(F13:F25)</f>
        <v>19830264</v>
      </c>
      <c r="G26" s="8"/>
      <c r="H26" s="59">
        <f>SUM(H13:H25)</f>
        <v>-34450921</v>
      </c>
      <c r="I26" s="8"/>
      <c r="J26" s="59">
        <f>SUM(J13:J25)</f>
        <v>71104849</v>
      </c>
      <c r="K26" s="8"/>
      <c r="L26" s="59">
        <f>SUM(L13:L25)</f>
        <v>116484409</v>
      </c>
    </row>
    <row r="27" spans="4:12" ht="16.5" thickTop="1">
      <c r="D27" s="8"/>
      <c r="E27" s="8"/>
      <c r="F27" s="8"/>
      <c r="G27" s="8"/>
      <c r="H27" s="8"/>
      <c r="I27" s="8"/>
      <c r="J27" s="8"/>
      <c r="K27" s="8"/>
      <c r="L27" s="8"/>
    </row>
    <row r="28" spans="2:12" ht="15.75">
      <c r="B28" s="4" t="s">
        <v>86</v>
      </c>
      <c r="C28" s="21"/>
      <c r="D28" s="21">
        <f>D26</f>
        <v>60000217</v>
      </c>
      <c r="E28" s="21"/>
      <c r="F28" s="21">
        <f>F26</f>
        <v>19830264</v>
      </c>
      <c r="G28" s="21"/>
      <c r="H28" s="21">
        <f>H26</f>
        <v>-34450921</v>
      </c>
      <c r="I28" s="21"/>
      <c r="J28" s="21">
        <f>J26</f>
        <v>71104849</v>
      </c>
      <c r="K28" s="21"/>
      <c r="L28" s="21">
        <f>L26</f>
        <v>116484409</v>
      </c>
    </row>
    <row r="29" spans="2:12" s="5" customFormat="1" ht="15.75">
      <c r="B29" s="29"/>
      <c r="C29" s="53"/>
      <c r="D29" s="53"/>
      <c r="E29" s="53"/>
      <c r="F29" s="53"/>
      <c r="G29" s="53"/>
      <c r="H29" s="53"/>
      <c r="I29" s="53"/>
      <c r="J29" s="53"/>
      <c r="K29" s="53"/>
      <c r="L29" s="21"/>
    </row>
    <row r="30" spans="2:12" ht="15.75">
      <c r="B30" s="4" t="s">
        <v>94</v>
      </c>
      <c r="C30" s="21"/>
      <c r="D30" s="21">
        <v>0</v>
      </c>
      <c r="E30" s="21"/>
      <c r="F30" s="21">
        <v>0</v>
      </c>
      <c r="G30" s="21"/>
      <c r="H30" s="21">
        <v>0</v>
      </c>
      <c r="I30" s="21"/>
      <c r="J30" s="21">
        <f>'Income Statement'!I34</f>
        <v>7734792</v>
      </c>
      <c r="K30" s="21"/>
      <c r="L30" s="21">
        <f>SUM(D30:K30)</f>
        <v>7734792</v>
      </c>
    </row>
    <row r="31" spans="3:12" ht="15.75"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2:12" ht="16.5" thickBot="1">
      <c r="B32" s="4" t="s">
        <v>104</v>
      </c>
      <c r="C32" s="21"/>
      <c r="D32" s="59">
        <f>SUM(D28:D31)</f>
        <v>60000217</v>
      </c>
      <c r="E32" s="30"/>
      <c r="F32" s="59">
        <f>SUM(F28:F31)</f>
        <v>19830264</v>
      </c>
      <c r="G32" s="30"/>
      <c r="H32" s="59">
        <f>SUM(H28:H31)</f>
        <v>-34450921</v>
      </c>
      <c r="I32" s="30"/>
      <c r="J32" s="59">
        <f>SUM(J28:J31)</f>
        <v>78839641</v>
      </c>
      <c r="K32" s="30"/>
      <c r="L32" s="59">
        <f>SUM(L28:L31)</f>
        <v>124219201</v>
      </c>
    </row>
    <row r="33" spans="4:12" ht="16.5" thickTop="1">
      <c r="D33" s="26"/>
      <c r="E33" s="26"/>
      <c r="F33" s="26"/>
      <c r="G33" s="26"/>
      <c r="H33" s="26"/>
      <c r="I33" s="26"/>
      <c r="J33" s="26"/>
      <c r="K33" s="26"/>
      <c r="L33" s="26"/>
    </row>
    <row r="34" spans="4:12" ht="15.75">
      <c r="D34" s="26"/>
      <c r="E34" s="26"/>
      <c r="F34" s="26"/>
      <c r="G34" s="26"/>
      <c r="H34" s="26"/>
      <c r="I34" s="26"/>
      <c r="J34" s="26"/>
      <c r="K34" s="26"/>
      <c r="L34" s="26"/>
    </row>
    <row r="35" spans="4:12" ht="15.75">
      <c r="D35" s="26"/>
      <c r="E35" s="26"/>
      <c r="F35" s="26"/>
      <c r="G35" s="26"/>
      <c r="H35" s="26"/>
      <c r="I35" s="26"/>
      <c r="J35" s="26"/>
      <c r="K35" s="26"/>
      <c r="L35" s="26"/>
    </row>
    <row r="36" spans="4:12" ht="15.75">
      <c r="D36" s="26"/>
      <c r="E36" s="26"/>
      <c r="F36" s="26"/>
      <c r="G36" s="26"/>
      <c r="H36" s="26"/>
      <c r="I36" s="26"/>
      <c r="J36" s="26"/>
      <c r="K36" s="26"/>
      <c r="L36" s="26"/>
    </row>
    <row r="37" spans="4:12" ht="15.75">
      <c r="D37" s="26"/>
      <c r="E37" s="26"/>
      <c r="F37" s="26"/>
      <c r="G37" s="26"/>
      <c r="H37" s="26"/>
      <c r="I37" s="26"/>
      <c r="J37" s="26"/>
      <c r="K37" s="26"/>
      <c r="L37" s="26"/>
    </row>
    <row r="38" spans="4:12" ht="15.75">
      <c r="D38" s="26"/>
      <c r="E38" s="26"/>
      <c r="F38" s="26"/>
      <c r="G38" s="26"/>
      <c r="H38" s="26"/>
      <c r="I38" s="26"/>
      <c r="J38" s="26"/>
      <c r="K38" s="26"/>
      <c r="L38" s="26"/>
    </row>
    <row r="39" spans="4:12" ht="15.75">
      <c r="D39" s="26"/>
      <c r="E39" s="26"/>
      <c r="F39" s="26"/>
      <c r="G39" s="26"/>
      <c r="H39" s="26"/>
      <c r="I39" s="26"/>
      <c r="J39" s="26"/>
      <c r="K39" s="26"/>
      <c r="L39" s="26"/>
    </row>
    <row r="40" spans="4:12" ht="15.75">
      <c r="D40" s="26"/>
      <c r="E40" s="26"/>
      <c r="F40" s="26"/>
      <c r="G40" s="26"/>
      <c r="H40" s="26"/>
      <c r="I40" s="26"/>
      <c r="J40" s="26"/>
      <c r="K40" s="26"/>
      <c r="L40" s="26"/>
    </row>
    <row r="41" spans="4:12" ht="15.75">
      <c r="D41" s="26"/>
      <c r="E41" s="26"/>
      <c r="F41" s="26"/>
      <c r="G41" s="26"/>
      <c r="H41" s="26"/>
      <c r="I41" s="26"/>
      <c r="J41" s="26"/>
      <c r="K41" s="26"/>
      <c r="L41" s="26"/>
    </row>
    <row r="42" spans="4:12" ht="15.75">
      <c r="D42" s="26"/>
      <c r="E42" s="26"/>
      <c r="F42" s="26"/>
      <c r="G42" s="26"/>
      <c r="H42" s="26"/>
      <c r="I42" s="26"/>
      <c r="J42" s="26"/>
      <c r="K42" s="26"/>
      <c r="L42" s="26"/>
    </row>
    <row r="43" spans="4:12" ht="15.75">
      <c r="D43" s="26"/>
      <c r="E43" s="26"/>
      <c r="F43" s="26"/>
      <c r="G43" s="26"/>
      <c r="H43" s="26"/>
      <c r="I43" s="26"/>
      <c r="J43" s="26"/>
      <c r="K43" s="26"/>
      <c r="L43" s="26"/>
    </row>
    <row r="44" spans="4:12" ht="15.75">
      <c r="D44" s="26"/>
      <c r="E44" s="26"/>
      <c r="F44" s="26"/>
      <c r="G44" s="26"/>
      <c r="H44" s="26"/>
      <c r="I44" s="26"/>
      <c r="J44" s="26"/>
      <c r="K44" s="26"/>
      <c r="L44" s="26"/>
    </row>
    <row r="45" spans="4:12" ht="15.75">
      <c r="D45" s="26"/>
      <c r="E45" s="26"/>
      <c r="F45" s="26"/>
      <c r="G45" s="26"/>
      <c r="H45" s="26"/>
      <c r="I45" s="26"/>
      <c r="J45" s="26"/>
      <c r="K45" s="26"/>
      <c r="L45" s="26"/>
    </row>
    <row r="46" spans="4:12" ht="15.75">
      <c r="D46" s="26"/>
      <c r="E46" s="26"/>
      <c r="F46" s="26"/>
      <c r="G46" s="26"/>
      <c r="H46" s="26"/>
      <c r="I46" s="26"/>
      <c r="J46" s="26"/>
      <c r="K46" s="26"/>
      <c r="L46" s="26"/>
    </row>
    <row r="47" spans="4:12" ht="15.75">
      <c r="D47" s="26"/>
      <c r="E47" s="26"/>
      <c r="F47" s="26"/>
      <c r="G47" s="26"/>
      <c r="H47" s="26"/>
      <c r="I47" s="26"/>
      <c r="J47" s="26"/>
      <c r="K47" s="26"/>
      <c r="L47" s="26"/>
    </row>
    <row r="48" spans="4:12" ht="15.75">
      <c r="D48" s="26"/>
      <c r="E48" s="26"/>
      <c r="F48" s="26"/>
      <c r="G48" s="26"/>
      <c r="H48" s="26"/>
      <c r="I48" s="26"/>
      <c r="J48" s="26"/>
      <c r="K48" s="26"/>
      <c r="L48" s="26"/>
    </row>
    <row r="49" spans="4:12" ht="15.75">
      <c r="D49" s="26"/>
      <c r="E49" s="26"/>
      <c r="F49" s="26"/>
      <c r="G49" s="26"/>
      <c r="H49" s="26"/>
      <c r="I49" s="26"/>
      <c r="J49" s="26"/>
      <c r="K49" s="26"/>
      <c r="L49" s="26"/>
    </row>
    <row r="50" spans="4:12" ht="15.75">
      <c r="D50" s="26"/>
      <c r="E50" s="26"/>
      <c r="F50" s="26"/>
      <c r="G50" s="26"/>
      <c r="H50" s="26"/>
      <c r="I50" s="26"/>
      <c r="J50" s="26"/>
      <c r="K50" s="26"/>
      <c r="L50" s="26"/>
    </row>
    <row r="51" spans="4:12" ht="15.75">
      <c r="D51" s="26"/>
      <c r="E51" s="26"/>
      <c r="F51" s="26"/>
      <c r="G51" s="26"/>
      <c r="H51" s="26"/>
      <c r="I51" s="26"/>
      <c r="J51" s="26"/>
      <c r="K51" s="26"/>
      <c r="L51" s="26"/>
    </row>
    <row r="52" spans="4:12" ht="15.75">
      <c r="D52" s="26"/>
      <c r="E52" s="26"/>
      <c r="F52" s="26"/>
      <c r="G52" s="26"/>
      <c r="H52" s="26"/>
      <c r="I52" s="26"/>
      <c r="J52" s="26"/>
      <c r="K52" s="26"/>
      <c r="L52" s="26"/>
    </row>
    <row r="53" spans="4:12" ht="15.75">
      <c r="D53" s="26"/>
      <c r="E53" s="26"/>
      <c r="F53" s="26"/>
      <c r="G53" s="26"/>
      <c r="H53" s="26"/>
      <c r="I53" s="26"/>
      <c r="J53" s="26"/>
      <c r="K53" s="26"/>
      <c r="L53" s="26"/>
    </row>
    <row r="54" spans="4:12" ht="15.75">
      <c r="D54" s="26"/>
      <c r="E54" s="26"/>
      <c r="F54" s="26"/>
      <c r="G54" s="26"/>
      <c r="H54" s="26"/>
      <c r="I54" s="26"/>
      <c r="J54" s="26"/>
      <c r="K54" s="26"/>
      <c r="L54" s="26"/>
    </row>
    <row r="55" spans="4:12" ht="15.75">
      <c r="D55" s="26"/>
      <c r="E55" s="26"/>
      <c r="F55" s="26"/>
      <c r="G55" s="26"/>
      <c r="H55" s="26"/>
      <c r="I55" s="26"/>
      <c r="J55" s="26"/>
      <c r="K55" s="26"/>
      <c r="L55" s="26"/>
    </row>
    <row r="56" spans="4:12" ht="15.75">
      <c r="D56" s="26"/>
      <c r="E56" s="26"/>
      <c r="F56" s="26"/>
      <c r="G56" s="26"/>
      <c r="H56" s="26"/>
      <c r="I56" s="26"/>
      <c r="J56" s="26"/>
      <c r="K56" s="26"/>
      <c r="L56" s="26"/>
    </row>
    <row r="57" spans="4:12" ht="15.75">
      <c r="D57" s="26"/>
      <c r="E57" s="26"/>
      <c r="F57" s="26"/>
      <c r="G57" s="26"/>
      <c r="H57" s="26"/>
      <c r="I57" s="26"/>
      <c r="J57" s="26"/>
      <c r="K57" s="26"/>
      <c r="L57" s="26"/>
    </row>
    <row r="58" spans="4:12" ht="15.75">
      <c r="D58" s="26"/>
      <c r="E58" s="26"/>
      <c r="F58" s="26"/>
      <c r="G58" s="26"/>
      <c r="H58" s="26"/>
      <c r="I58" s="26"/>
      <c r="J58" s="26"/>
      <c r="K58" s="26"/>
      <c r="L58" s="26"/>
    </row>
    <row r="59" spans="4:12" ht="15.75">
      <c r="D59" s="26"/>
      <c r="E59" s="26"/>
      <c r="F59" s="26"/>
      <c r="G59" s="26"/>
      <c r="H59" s="26"/>
      <c r="I59" s="26"/>
      <c r="J59" s="26"/>
      <c r="K59" s="26"/>
      <c r="L59" s="26"/>
    </row>
    <row r="60" spans="4:12" ht="15.75">
      <c r="D60" s="26"/>
      <c r="E60" s="26"/>
      <c r="F60" s="26"/>
      <c r="G60" s="26"/>
      <c r="H60" s="26"/>
      <c r="I60" s="26"/>
      <c r="J60" s="26"/>
      <c r="K60" s="26"/>
      <c r="L60" s="26"/>
    </row>
    <row r="61" spans="4:12" ht="15.75">
      <c r="D61" s="26"/>
      <c r="E61" s="26"/>
      <c r="F61" s="26"/>
      <c r="G61" s="26"/>
      <c r="H61" s="26"/>
      <c r="I61" s="26"/>
      <c r="J61" s="26"/>
      <c r="K61" s="26"/>
      <c r="L61" s="26"/>
    </row>
    <row r="62" spans="4:12" ht="15.75">
      <c r="D62" s="26"/>
      <c r="E62" s="26"/>
      <c r="F62" s="26"/>
      <c r="G62" s="26"/>
      <c r="H62" s="26"/>
      <c r="I62" s="26"/>
      <c r="J62" s="26"/>
      <c r="K62" s="26"/>
      <c r="L62" s="26"/>
    </row>
    <row r="63" spans="4:12" ht="15.75">
      <c r="D63" s="26"/>
      <c r="E63" s="26"/>
      <c r="F63" s="26"/>
      <c r="G63" s="26"/>
      <c r="H63" s="26"/>
      <c r="I63" s="26"/>
      <c r="J63" s="26"/>
      <c r="K63" s="26"/>
      <c r="L63" s="26"/>
    </row>
    <row r="64" spans="4:12" ht="15.75">
      <c r="D64" s="26"/>
      <c r="E64" s="26"/>
      <c r="F64" s="26"/>
      <c r="G64" s="26"/>
      <c r="H64" s="26"/>
      <c r="I64" s="26"/>
      <c r="J64" s="26"/>
      <c r="K64" s="26"/>
      <c r="L64" s="26"/>
    </row>
    <row r="65" spans="2:13" ht="34.5" customHeight="1">
      <c r="B65" s="64" t="s">
        <v>41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"/>
    </row>
  </sheetData>
  <sheetProtection/>
  <mergeCells count="1">
    <mergeCell ref="B65:L65"/>
  </mergeCells>
  <printOptions/>
  <pageMargins left="0.5" right="0.25" top="0.5" bottom="0.5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zoomScale="75" zoomScaleNormal="75" zoomScalePageLayoutView="0" workbookViewId="0" topLeftCell="A1">
      <selection activeCell="C2" sqref="C2"/>
    </sheetView>
  </sheetViews>
  <sheetFormatPr defaultColWidth="9.00390625" defaultRowHeight="15.75"/>
  <cols>
    <col min="1" max="1" width="3.625" style="4" customWidth="1"/>
    <col min="2" max="2" width="2.625" style="4" customWidth="1"/>
    <col min="3" max="3" width="50.625" style="4" customWidth="1"/>
    <col min="4" max="4" width="5.625" style="4" customWidth="1"/>
    <col min="5" max="5" width="15.625" style="38" customWidth="1"/>
    <col min="6" max="6" width="2.625" style="4" customWidth="1"/>
    <col min="7" max="7" width="15.625" style="4" customWidth="1"/>
    <col min="8" max="8" width="2.625" style="4" customWidth="1"/>
    <col min="9" max="16384" width="9.00390625" style="4" customWidth="1"/>
  </cols>
  <sheetData>
    <row r="1" spans="1:5" ht="19.5">
      <c r="A1" s="36" t="s">
        <v>21</v>
      </c>
      <c r="E1" s="1"/>
    </row>
    <row r="2" ht="15.75">
      <c r="A2" s="1"/>
    </row>
    <row r="3" ht="15.75">
      <c r="A3" s="1" t="s">
        <v>20</v>
      </c>
    </row>
    <row r="4" ht="15.75">
      <c r="A4" s="1" t="s">
        <v>105</v>
      </c>
    </row>
    <row r="5" ht="15.75">
      <c r="A5" s="4" t="s">
        <v>19</v>
      </c>
    </row>
    <row r="7" ht="15.75">
      <c r="G7" s="7" t="s">
        <v>47</v>
      </c>
    </row>
    <row r="8" spans="5:7" ht="15.75">
      <c r="E8" s="7" t="s">
        <v>102</v>
      </c>
      <c r="G8" s="7" t="s">
        <v>44</v>
      </c>
    </row>
    <row r="9" spans="5:7" ht="15.75">
      <c r="E9" s="7" t="s">
        <v>65</v>
      </c>
      <c r="G9" s="7" t="s">
        <v>97</v>
      </c>
    </row>
    <row r="10" spans="2:7" s="39" customFormat="1" ht="15.75">
      <c r="B10" s="31"/>
      <c r="C10" s="31"/>
      <c r="D10" s="31"/>
      <c r="E10" s="11">
        <v>39507</v>
      </c>
      <c r="F10" s="24"/>
      <c r="G10" s="11">
        <v>39141</v>
      </c>
    </row>
    <row r="11" spans="2:7" s="39" customFormat="1" ht="15.75">
      <c r="B11" s="31"/>
      <c r="C11" s="31"/>
      <c r="D11" s="60" t="s">
        <v>66</v>
      </c>
      <c r="E11" s="40" t="s">
        <v>23</v>
      </c>
      <c r="F11" s="41"/>
      <c r="G11" s="40" t="s">
        <v>23</v>
      </c>
    </row>
    <row r="12" spans="2:7" s="39" customFormat="1" ht="15.75">
      <c r="B12" s="37" t="s">
        <v>117</v>
      </c>
      <c r="C12" s="31"/>
      <c r="D12" s="31"/>
      <c r="E12" s="42"/>
      <c r="F12" s="41"/>
      <c r="G12" s="42"/>
    </row>
    <row r="13" spans="2:7" s="39" customFormat="1" ht="7.5" customHeight="1">
      <c r="B13" s="31"/>
      <c r="C13" s="31"/>
      <c r="D13" s="31"/>
      <c r="E13" s="42"/>
      <c r="F13" s="41"/>
      <c r="G13" s="42"/>
    </row>
    <row r="14" spans="2:7" s="39" customFormat="1" ht="15.75">
      <c r="B14" s="31" t="s">
        <v>3</v>
      </c>
      <c r="C14" s="31"/>
      <c r="D14" s="31"/>
      <c r="E14" s="34">
        <f>'Income Statement'!I29</f>
        <v>10306792</v>
      </c>
      <c r="F14" s="43"/>
      <c r="G14" s="34">
        <f>'Income Statement'!K29</f>
        <v>7137557</v>
      </c>
    </row>
    <row r="15" spans="2:7" s="39" customFormat="1" ht="7.5" customHeight="1">
      <c r="B15" s="31"/>
      <c r="C15" s="31"/>
      <c r="D15" s="31"/>
      <c r="E15" s="34"/>
      <c r="F15" s="43"/>
      <c r="G15" s="34"/>
    </row>
    <row r="16" spans="2:7" s="39" customFormat="1" ht="15.75">
      <c r="B16" s="31" t="s">
        <v>11</v>
      </c>
      <c r="C16" s="31"/>
      <c r="D16" s="31"/>
      <c r="E16" s="34"/>
      <c r="F16" s="43"/>
      <c r="G16" s="34"/>
    </row>
    <row r="17" spans="2:7" s="39" customFormat="1" ht="7.5" customHeight="1">
      <c r="B17" s="31"/>
      <c r="C17" s="31"/>
      <c r="D17" s="31"/>
      <c r="E17" s="34"/>
      <c r="F17" s="43"/>
      <c r="G17" s="34"/>
    </row>
    <row r="18" spans="2:7" s="39" customFormat="1" ht="15.75">
      <c r="B18" s="31"/>
      <c r="C18" s="31" t="s">
        <v>12</v>
      </c>
      <c r="D18" s="31"/>
      <c r="E18" s="34">
        <v>96791</v>
      </c>
      <c r="F18" s="43"/>
      <c r="G18" s="34">
        <v>77756</v>
      </c>
    </row>
    <row r="19" spans="2:7" s="39" customFormat="1" ht="15.75">
      <c r="B19" s="31"/>
      <c r="C19" s="31" t="s">
        <v>2</v>
      </c>
      <c r="D19" s="31"/>
      <c r="E19" s="34">
        <v>127879</v>
      </c>
      <c r="F19" s="43"/>
      <c r="G19" s="34">
        <v>2106</v>
      </c>
    </row>
    <row r="20" spans="2:7" s="39" customFormat="1" ht="15.75">
      <c r="B20" s="31"/>
      <c r="C20" s="31" t="s">
        <v>13</v>
      </c>
      <c r="D20" s="31"/>
      <c r="E20" s="34">
        <v>-409807</v>
      </c>
      <c r="F20" s="43"/>
      <c r="G20" s="34">
        <v>-10711</v>
      </c>
    </row>
    <row r="21" spans="2:7" s="39" customFormat="1" ht="15.75">
      <c r="B21" s="31"/>
      <c r="C21" s="31" t="s">
        <v>103</v>
      </c>
      <c r="D21" s="31"/>
      <c r="E21" s="34">
        <v>0</v>
      </c>
      <c r="F21" s="43"/>
      <c r="G21" s="34">
        <v>-1448906</v>
      </c>
    </row>
    <row r="22" spans="2:7" s="39" customFormat="1" ht="7.5" customHeight="1">
      <c r="B22" s="31"/>
      <c r="C22" s="31"/>
      <c r="D22" s="31"/>
      <c r="E22" s="44"/>
      <c r="F22" s="43"/>
      <c r="G22" s="44"/>
    </row>
    <row r="23" spans="2:7" s="39" customFormat="1" ht="7.5" customHeight="1">
      <c r="B23" s="31"/>
      <c r="C23" s="31"/>
      <c r="D23" s="31"/>
      <c r="E23" s="30"/>
      <c r="F23" s="31"/>
      <c r="G23" s="30"/>
    </row>
    <row r="24" spans="2:7" s="39" customFormat="1" ht="15.75">
      <c r="B24" s="31" t="s">
        <v>14</v>
      </c>
      <c r="C24" s="31"/>
      <c r="D24" s="31"/>
      <c r="E24" s="45">
        <f>+E14+SUM(E18:E21)</f>
        <v>10121655</v>
      </c>
      <c r="F24" s="46"/>
      <c r="G24" s="45">
        <f>+G14+SUM(G18:G21)</f>
        <v>5757802</v>
      </c>
    </row>
    <row r="25" spans="2:7" s="39" customFormat="1" ht="7.5" customHeight="1">
      <c r="B25" s="31"/>
      <c r="C25" s="31"/>
      <c r="D25" s="31"/>
      <c r="E25" s="45"/>
      <c r="F25" s="47"/>
      <c r="G25" s="45"/>
    </row>
    <row r="26" spans="2:7" s="39" customFormat="1" ht="15.75">
      <c r="B26" s="31" t="s">
        <v>29</v>
      </c>
      <c r="C26" s="31"/>
      <c r="D26" s="31"/>
      <c r="E26" s="45"/>
      <c r="F26" s="47"/>
      <c r="G26" s="45"/>
    </row>
    <row r="27" spans="2:7" s="39" customFormat="1" ht="7.5" customHeight="1">
      <c r="B27" s="31"/>
      <c r="C27" s="31"/>
      <c r="D27" s="31"/>
      <c r="E27" s="45"/>
      <c r="F27" s="47"/>
      <c r="G27" s="45"/>
    </row>
    <row r="28" spans="2:7" s="39" customFormat="1" ht="15.75">
      <c r="B28" s="31"/>
      <c r="C28" s="31" t="s">
        <v>30</v>
      </c>
      <c r="D28" s="31"/>
      <c r="E28" s="34">
        <v>11756500</v>
      </c>
      <c r="F28" s="43"/>
      <c r="G28" s="34">
        <v>8598666</v>
      </c>
    </row>
    <row r="29" spans="2:7" s="39" customFormat="1" ht="15.75">
      <c r="B29" s="31"/>
      <c r="C29" s="31" t="s">
        <v>25</v>
      </c>
      <c r="D29" s="31"/>
      <c r="E29" s="34">
        <v>-8762352</v>
      </c>
      <c r="F29" s="43"/>
      <c r="G29" s="34">
        <v>-4566349</v>
      </c>
    </row>
    <row r="30" spans="2:7" s="39" customFormat="1" ht="15.75">
      <c r="B30" s="31"/>
      <c r="C30" s="31" t="s">
        <v>70</v>
      </c>
      <c r="D30" s="31"/>
      <c r="E30" s="34">
        <v>7346016</v>
      </c>
      <c r="F30" s="43"/>
      <c r="G30" s="34">
        <v>-13492748</v>
      </c>
    </row>
    <row r="31" spans="2:7" s="39" customFormat="1" ht="15.75">
      <c r="B31" s="31"/>
      <c r="C31" s="31" t="s">
        <v>58</v>
      </c>
      <c r="D31" s="31"/>
      <c r="E31" s="34">
        <v>15</v>
      </c>
      <c r="F31" s="43"/>
      <c r="G31" s="34">
        <v>0</v>
      </c>
    </row>
    <row r="32" spans="2:7" s="39" customFormat="1" ht="6.75" customHeight="1">
      <c r="B32" s="31"/>
      <c r="C32" s="31"/>
      <c r="D32" s="31"/>
      <c r="E32" s="34"/>
      <c r="F32" s="43"/>
      <c r="G32" s="34"/>
    </row>
    <row r="33" spans="2:7" s="39" customFormat="1" ht="15.75">
      <c r="B33" s="31" t="s">
        <v>31</v>
      </c>
      <c r="C33" s="31"/>
      <c r="D33" s="31"/>
      <c r="E33" s="45"/>
      <c r="F33" s="47"/>
      <c r="G33" s="45"/>
    </row>
    <row r="34" spans="2:7" s="39" customFormat="1" ht="7.5" customHeight="1">
      <c r="B34" s="31"/>
      <c r="C34" s="31"/>
      <c r="D34" s="31"/>
      <c r="E34" s="45"/>
      <c r="F34" s="47"/>
      <c r="G34" s="45"/>
    </row>
    <row r="35" spans="2:7" s="39" customFormat="1" ht="15.75">
      <c r="B35" s="31"/>
      <c r="C35" s="31" t="s">
        <v>32</v>
      </c>
      <c r="D35" s="31"/>
      <c r="E35" s="34">
        <v>-127081</v>
      </c>
      <c r="F35" s="43"/>
      <c r="G35" s="34">
        <v>5886465</v>
      </c>
    </row>
    <row r="36" spans="2:7" s="39" customFormat="1" ht="15.75">
      <c r="B36" s="31"/>
      <c r="C36" s="31" t="s">
        <v>26</v>
      </c>
      <c r="D36" s="31"/>
      <c r="E36" s="34">
        <v>-13538234</v>
      </c>
      <c r="F36" s="43"/>
      <c r="G36" s="34">
        <v>-72938</v>
      </c>
    </row>
    <row r="37" spans="2:7" s="39" customFormat="1" ht="15.75">
      <c r="B37" s="31"/>
      <c r="C37" s="31" t="s">
        <v>33</v>
      </c>
      <c r="D37" s="31"/>
      <c r="E37" s="34">
        <v>26437075</v>
      </c>
      <c r="F37" s="43"/>
      <c r="G37" s="34">
        <v>638775</v>
      </c>
    </row>
    <row r="38" spans="2:7" s="39" customFormat="1" ht="7.5" customHeight="1">
      <c r="B38" s="31"/>
      <c r="C38" s="31"/>
      <c r="D38" s="31"/>
      <c r="E38" s="44"/>
      <c r="F38" s="43"/>
      <c r="G38" s="44"/>
    </row>
    <row r="39" spans="2:7" s="39" customFormat="1" ht="7.5" customHeight="1">
      <c r="B39" s="31"/>
      <c r="C39" s="31"/>
      <c r="D39" s="31"/>
      <c r="E39" s="48"/>
      <c r="F39" s="43"/>
      <c r="G39" s="48"/>
    </row>
    <row r="40" spans="2:7" s="39" customFormat="1" ht="15.75">
      <c r="B40" s="31" t="s">
        <v>118</v>
      </c>
      <c r="C40" s="31"/>
      <c r="D40" s="31"/>
      <c r="E40" s="34">
        <f>+SUM(E28:E37)+E24</f>
        <v>33233594</v>
      </c>
      <c r="F40" s="43"/>
      <c r="G40" s="34">
        <f>+SUM(G28:G37)+G24</f>
        <v>2749673</v>
      </c>
    </row>
    <row r="41" spans="2:7" s="39" customFormat="1" ht="7.5" customHeight="1">
      <c r="B41" s="31"/>
      <c r="C41" s="31"/>
      <c r="D41" s="31"/>
      <c r="E41" s="34"/>
      <c r="F41" s="43"/>
      <c r="G41" s="34"/>
    </row>
    <row r="42" spans="3:7" s="39" customFormat="1" ht="15.75">
      <c r="C42" s="31" t="s">
        <v>16</v>
      </c>
      <c r="D42" s="31"/>
      <c r="E42" s="34">
        <v>107161</v>
      </c>
      <c r="F42" s="43"/>
      <c r="G42" s="34">
        <v>10711</v>
      </c>
    </row>
    <row r="43" spans="3:7" s="39" customFormat="1" ht="15.75">
      <c r="C43" s="31" t="s">
        <v>15</v>
      </c>
      <c r="D43" s="31"/>
      <c r="E43" s="34">
        <v>-4203000</v>
      </c>
      <c r="F43" s="43"/>
      <c r="G43" s="34">
        <v>-2419672</v>
      </c>
    </row>
    <row r="44" spans="2:7" s="39" customFormat="1" ht="7.5" customHeight="1">
      <c r="B44" s="31"/>
      <c r="C44" s="31"/>
      <c r="D44" s="31"/>
      <c r="E44" s="44"/>
      <c r="F44" s="43"/>
      <c r="G44" s="44"/>
    </row>
    <row r="45" spans="2:7" s="39" customFormat="1" ht="7.5" customHeight="1">
      <c r="B45" s="31"/>
      <c r="C45" s="31"/>
      <c r="D45" s="31"/>
      <c r="E45" s="48"/>
      <c r="F45" s="43"/>
      <c r="G45" s="48"/>
    </row>
    <row r="46" spans="2:7" s="39" customFormat="1" ht="15.75">
      <c r="B46" s="31" t="s">
        <v>116</v>
      </c>
      <c r="C46" s="31"/>
      <c r="D46" s="31"/>
      <c r="E46" s="44">
        <f>+E40+SUM(E42:E43)</f>
        <v>29137755</v>
      </c>
      <c r="F46" s="43"/>
      <c r="G46" s="44">
        <f>+G40+SUM(G42:G43)</f>
        <v>340712</v>
      </c>
    </row>
    <row r="47" spans="2:7" s="39" customFormat="1" ht="7.5" customHeight="1">
      <c r="B47" s="31"/>
      <c r="C47" s="31"/>
      <c r="D47" s="31"/>
      <c r="E47" s="34"/>
      <c r="F47" s="43"/>
      <c r="G47" s="34"/>
    </row>
    <row r="48" spans="2:7" s="39" customFormat="1" ht="15.75">
      <c r="B48" s="37" t="s">
        <v>114</v>
      </c>
      <c r="C48" s="31"/>
      <c r="D48" s="31"/>
      <c r="E48" s="34"/>
      <c r="F48" s="43"/>
      <c r="G48" s="34"/>
    </row>
    <row r="49" spans="2:7" s="39" customFormat="1" ht="7.5" customHeight="1">
      <c r="B49" s="31"/>
      <c r="C49" s="31"/>
      <c r="D49" s="31"/>
      <c r="E49" s="35"/>
      <c r="F49" s="43"/>
      <c r="G49" s="35"/>
    </row>
    <row r="50" spans="3:7" s="39" customFormat="1" ht="15.75">
      <c r="C50" s="31" t="s">
        <v>57</v>
      </c>
      <c r="D50" s="31"/>
      <c r="E50" s="35">
        <v>-54091</v>
      </c>
      <c r="F50" s="43"/>
      <c r="G50" s="35">
        <v>0</v>
      </c>
    </row>
    <row r="51" spans="3:7" s="39" customFormat="1" ht="15.75">
      <c r="C51" s="4" t="s">
        <v>108</v>
      </c>
      <c r="D51" s="31"/>
      <c r="E51" s="35">
        <v>-33494902</v>
      </c>
      <c r="F51" s="43"/>
      <c r="G51" s="35">
        <v>0</v>
      </c>
    </row>
    <row r="52" spans="3:7" s="39" customFormat="1" ht="15.75">
      <c r="C52" s="31" t="s">
        <v>16</v>
      </c>
      <c r="D52" s="31"/>
      <c r="E52" s="35">
        <v>302646</v>
      </c>
      <c r="F52" s="43"/>
      <c r="G52" s="35">
        <v>0</v>
      </c>
    </row>
    <row r="53" spans="2:7" s="39" customFormat="1" ht="7.5" customHeight="1">
      <c r="B53" s="31"/>
      <c r="C53" s="31"/>
      <c r="D53" s="31"/>
      <c r="E53" s="44"/>
      <c r="F53" s="43"/>
      <c r="G53" s="44"/>
    </row>
    <row r="54" spans="2:7" s="39" customFormat="1" ht="7.5" customHeight="1">
      <c r="B54" s="31"/>
      <c r="C54" s="31"/>
      <c r="D54" s="31"/>
      <c r="E54" s="35"/>
      <c r="F54" s="43"/>
      <c r="G54" s="35"/>
    </row>
    <row r="55" spans="2:7" s="39" customFormat="1" ht="15.75">
      <c r="B55" s="31" t="s">
        <v>115</v>
      </c>
      <c r="C55" s="31"/>
      <c r="D55" s="31"/>
      <c r="E55" s="44">
        <f>+SUM(E49:E54)</f>
        <v>-33246347</v>
      </c>
      <c r="F55" s="43"/>
      <c r="G55" s="44">
        <f>+SUM(G49:G54)</f>
        <v>0</v>
      </c>
    </row>
    <row r="56" spans="2:7" s="39" customFormat="1" ht="7.5" customHeight="1">
      <c r="B56" s="31"/>
      <c r="C56" s="31"/>
      <c r="D56" s="31"/>
      <c r="E56" s="35"/>
      <c r="F56" s="43"/>
      <c r="G56" s="35"/>
    </row>
    <row r="57" spans="2:7" s="39" customFormat="1" ht="15.75">
      <c r="B57" s="37" t="s">
        <v>62</v>
      </c>
      <c r="C57" s="31"/>
      <c r="D57" s="31"/>
      <c r="E57" s="34"/>
      <c r="F57" s="43"/>
      <c r="G57" s="34"/>
    </row>
    <row r="58" spans="2:7" s="39" customFormat="1" ht="7.5" customHeight="1">
      <c r="B58" s="31"/>
      <c r="C58" s="31"/>
      <c r="D58" s="31"/>
      <c r="E58" s="35"/>
      <c r="F58" s="43"/>
      <c r="G58" s="35"/>
    </row>
    <row r="59" spans="3:7" s="39" customFormat="1" ht="15.75">
      <c r="C59" s="31" t="s">
        <v>17</v>
      </c>
      <c r="D59" s="31"/>
      <c r="E59" s="35">
        <v>-3832</v>
      </c>
      <c r="F59" s="43"/>
      <c r="G59" s="35">
        <v>-2106</v>
      </c>
    </row>
    <row r="60" spans="3:7" s="39" customFormat="1" ht="15.75">
      <c r="C60" s="31" t="s">
        <v>101</v>
      </c>
      <c r="D60" s="31"/>
      <c r="E60" s="35">
        <v>14944800</v>
      </c>
      <c r="F60" s="43"/>
      <c r="G60" s="35">
        <v>0</v>
      </c>
    </row>
    <row r="61" spans="3:7" s="39" customFormat="1" ht="15.75">
      <c r="C61" s="31" t="s">
        <v>34</v>
      </c>
      <c r="D61" s="31"/>
      <c r="E61" s="35">
        <v>-49644</v>
      </c>
      <c r="F61" s="43"/>
      <c r="G61" s="35">
        <v>-24246</v>
      </c>
    </row>
    <row r="62" spans="3:7" s="39" customFormat="1" ht="15.75">
      <c r="C62" s="31" t="s">
        <v>99</v>
      </c>
      <c r="D62" s="31"/>
      <c r="E62" s="35">
        <v>-5174840</v>
      </c>
      <c r="F62" s="43"/>
      <c r="G62" s="35">
        <v>0</v>
      </c>
    </row>
    <row r="63" spans="3:7" s="39" customFormat="1" ht="15.75">
      <c r="C63" s="31" t="s">
        <v>100</v>
      </c>
      <c r="D63" s="31"/>
      <c r="E63" s="35">
        <v>-2504531</v>
      </c>
      <c r="F63" s="43"/>
      <c r="G63" s="35">
        <v>0</v>
      </c>
    </row>
    <row r="64" spans="2:7" s="39" customFormat="1" ht="7.5" customHeight="1">
      <c r="B64" s="31"/>
      <c r="C64" s="31"/>
      <c r="D64" s="31"/>
      <c r="E64" s="44"/>
      <c r="F64" s="43"/>
      <c r="G64" s="44"/>
    </row>
    <row r="65" spans="2:7" s="39" customFormat="1" ht="7.5" customHeight="1">
      <c r="B65" s="31"/>
      <c r="C65" s="31"/>
      <c r="D65" s="31"/>
      <c r="E65" s="35"/>
      <c r="F65" s="43"/>
      <c r="G65" s="35"/>
    </row>
    <row r="66" spans="2:7" s="39" customFormat="1" ht="15.75">
      <c r="B66" s="31" t="s">
        <v>63</v>
      </c>
      <c r="C66" s="31"/>
      <c r="D66" s="31"/>
      <c r="E66" s="44">
        <f>+SUM(E58:E63)</f>
        <v>7211953</v>
      </c>
      <c r="F66" s="43"/>
      <c r="G66" s="44">
        <f>+SUM(G58:G63)</f>
        <v>-26352</v>
      </c>
    </row>
    <row r="67" spans="2:7" s="39" customFormat="1" ht="7.5" customHeight="1">
      <c r="B67" s="31"/>
      <c r="C67" s="31"/>
      <c r="D67" s="31"/>
      <c r="E67" s="48"/>
      <c r="F67" s="43"/>
      <c r="G67" s="48"/>
    </row>
    <row r="68" spans="2:7" s="39" customFormat="1" ht="15.75">
      <c r="B68" s="37" t="s">
        <v>111</v>
      </c>
      <c r="C68" s="37"/>
      <c r="D68" s="31"/>
      <c r="E68" s="34">
        <f>+E46+E66+E55</f>
        <v>3103361</v>
      </c>
      <c r="F68" s="49"/>
      <c r="G68" s="34">
        <f>+G46+G66+G55</f>
        <v>314360</v>
      </c>
    </row>
    <row r="69" spans="2:7" s="39" customFormat="1" ht="7.5" customHeight="1">
      <c r="B69" s="37"/>
      <c r="C69" s="37"/>
      <c r="D69" s="31"/>
      <c r="E69" s="34"/>
      <c r="F69" s="43"/>
      <c r="G69" s="34"/>
    </row>
    <row r="70" spans="2:7" s="39" customFormat="1" ht="15.75">
      <c r="B70" s="37" t="s">
        <v>18</v>
      </c>
      <c r="C70" s="37"/>
      <c r="D70" s="31"/>
      <c r="E70" s="34"/>
      <c r="F70" s="43"/>
      <c r="G70" s="34"/>
    </row>
    <row r="71" spans="2:7" s="39" customFormat="1" ht="15.75">
      <c r="B71" s="37" t="s">
        <v>113</v>
      </c>
      <c r="C71" s="37"/>
      <c r="D71" s="31"/>
      <c r="E71" s="34">
        <v>33565179</v>
      </c>
      <c r="F71" s="43"/>
      <c r="G71" s="34">
        <v>2341818</v>
      </c>
    </row>
    <row r="72" spans="2:7" s="39" customFormat="1" ht="7.5" customHeight="1">
      <c r="B72" s="37"/>
      <c r="C72" s="37"/>
      <c r="D72" s="31"/>
      <c r="E72" s="44"/>
      <c r="F72" s="49"/>
      <c r="G72" s="44"/>
    </row>
    <row r="73" spans="2:7" s="39" customFormat="1" ht="15.75">
      <c r="B73" s="37" t="s">
        <v>18</v>
      </c>
      <c r="C73" s="37"/>
      <c r="D73" s="31"/>
      <c r="E73" s="48"/>
      <c r="F73" s="43"/>
      <c r="G73" s="48"/>
    </row>
    <row r="74" spans="2:7" s="39" customFormat="1" ht="16.5" thickBot="1">
      <c r="B74" s="37" t="s">
        <v>112</v>
      </c>
      <c r="C74" s="37"/>
      <c r="D74" s="41" t="s">
        <v>109</v>
      </c>
      <c r="E74" s="50">
        <f>+E71+E68</f>
        <v>36668540</v>
      </c>
      <c r="F74" s="43"/>
      <c r="G74" s="50">
        <f>+G71+G68</f>
        <v>2656178</v>
      </c>
    </row>
    <row r="75" spans="2:7" s="39" customFormat="1" ht="15.75">
      <c r="B75" s="31"/>
      <c r="C75" s="31"/>
      <c r="D75" s="31"/>
      <c r="E75" s="52"/>
      <c r="F75" s="51"/>
      <c r="G75" s="31"/>
    </row>
    <row r="77" spans="2:7" ht="33" customHeight="1">
      <c r="B77" s="64" t="s">
        <v>42</v>
      </c>
      <c r="C77" s="64"/>
      <c r="D77" s="64"/>
      <c r="E77" s="64"/>
      <c r="F77" s="64"/>
      <c r="G77" s="64"/>
    </row>
  </sheetData>
  <sheetProtection/>
  <mergeCells count="1">
    <mergeCell ref="B77:G77"/>
  </mergeCells>
  <printOptions/>
  <pageMargins left="0.5" right="0.5" top="0.5" bottom="0.3" header="0.5" footer="0.21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 </cp:lastModifiedBy>
  <cp:lastPrinted>2008-04-28T09:04:42Z</cp:lastPrinted>
  <dcterms:created xsi:type="dcterms:W3CDTF">2004-05-11T09:22:50Z</dcterms:created>
  <dcterms:modified xsi:type="dcterms:W3CDTF">2008-04-29T06:58:46Z</dcterms:modified>
  <cp:category/>
  <cp:version/>
  <cp:contentType/>
  <cp:contentStatus/>
</cp:coreProperties>
</file>